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Payanovin\"/>
    </mc:Choice>
  </mc:AlternateContent>
  <xr:revisionPtr revIDLastSave="0" documentId="13_ncr:8001_{A29CCE48-B940-46A8-8DAA-F8A157FDCEC3}" xr6:coauthVersionLast="47" xr6:coauthVersionMax="47" xr10:uidLastSave="{00000000-0000-0000-0000-000000000000}"/>
  <workbookProtection lockStructure="1"/>
  <bookViews>
    <workbookView xWindow="-108" yWindow="-108" windowWidth="23256" windowHeight="12456" xr2:uid="{00000000-000D-0000-FFFF-FFFF00000000}"/>
  </bookViews>
  <sheets>
    <sheet name="Earthquake" sheetId="2" r:id="rId1"/>
    <sheet name="Ss-S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2" l="1"/>
  <c r="B15" i="2"/>
  <c r="B13" i="2"/>
  <c r="B14" i="2" s="1"/>
  <c r="B12" i="2"/>
  <c r="B17" i="2" s="1"/>
  <c r="B11" i="2"/>
  <c r="B16" i="2" s="1"/>
  <c r="B10" i="2" l="1"/>
  <c r="B18" i="2"/>
  <c r="B20" i="2" s="1"/>
  <c r="B19" i="2"/>
  <c r="B21" i="2" s="1"/>
  <c r="B29" i="2"/>
  <c r="B30" i="2" l="1"/>
  <c r="B23" i="2"/>
  <c r="B27" i="2"/>
  <c r="B22" i="2"/>
  <c r="I2" i="2" l="1"/>
  <c r="I3" i="2"/>
  <c r="I11" i="2"/>
  <c r="I19" i="2"/>
  <c r="I27" i="2"/>
  <c r="I35" i="2"/>
  <c r="I43" i="2"/>
  <c r="I51" i="2"/>
  <c r="I59" i="2"/>
  <c r="I67" i="2"/>
  <c r="I75" i="2"/>
  <c r="I83" i="2"/>
  <c r="I91" i="2"/>
  <c r="I99" i="2"/>
  <c r="I107" i="2"/>
  <c r="I115" i="2"/>
  <c r="I123" i="2"/>
  <c r="I131" i="2"/>
  <c r="I139" i="2"/>
  <c r="I147" i="2"/>
  <c r="I155" i="2"/>
  <c r="I163" i="2"/>
  <c r="I171" i="2"/>
  <c r="I179" i="2"/>
  <c r="I187" i="2"/>
  <c r="I195" i="2"/>
  <c r="I203" i="2"/>
  <c r="I211" i="2"/>
  <c r="I219" i="2"/>
  <c r="I227" i="2"/>
  <c r="I235" i="2"/>
  <c r="I243" i="2"/>
  <c r="I251" i="2"/>
  <c r="I259" i="2"/>
  <c r="I267" i="2"/>
  <c r="I275" i="2"/>
  <c r="I283" i="2"/>
  <c r="I291" i="2"/>
  <c r="I299" i="2"/>
  <c r="I307" i="2"/>
  <c r="I315" i="2"/>
  <c r="I323" i="2"/>
  <c r="I331" i="2"/>
  <c r="I339" i="2"/>
  <c r="I347" i="2"/>
  <c r="I355" i="2"/>
  <c r="I363" i="2"/>
  <c r="I371" i="2"/>
  <c r="I379" i="2"/>
  <c r="I387" i="2"/>
  <c r="I395" i="2"/>
  <c r="I4" i="2"/>
  <c r="I12" i="2"/>
  <c r="I20" i="2"/>
  <c r="I28" i="2"/>
  <c r="I36" i="2"/>
  <c r="I44" i="2"/>
  <c r="I52" i="2"/>
  <c r="I60" i="2"/>
  <c r="I68" i="2"/>
  <c r="I76" i="2"/>
  <c r="I84" i="2"/>
  <c r="I92" i="2"/>
  <c r="I100" i="2"/>
  <c r="I108" i="2"/>
  <c r="I116" i="2"/>
  <c r="I124" i="2"/>
  <c r="I132" i="2"/>
  <c r="I140" i="2"/>
  <c r="I148" i="2"/>
  <c r="I156" i="2"/>
  <c r="I164" i="2"/>
  <c r="I172" i="2"/>
  <c r="I180" i="2"/>
  <c r="I188" i="2"/>
  <c r="I196" i="2"/>
  <c r="I204" i="2"/>
  <c r="I212" i="2"/>
  <c r="I220" i="2"/>
  <c r="I228" i="2"/>
  <c r="I236" i="2"/>
  <c r="I244" i="2"/>
  <c r="I252" i="2"/>
  <c r="I260" i="2"/>
  <c r="I268" i="2"/>
  <c r="I276" i="2"/>
  <c r="I284" i="2"/>
  <c r="I292" i="2"/>
  <c r="I300" i="2"/>
  <c r="I308" i="2"/>
  <c r="I316" i="2"/>
  <c r="I324" i="2"/>
  <c r="I332" i="2"/>
  <c r="I340" i="2"/>
  <c r="I348" i="2"/>
  <c r="I356" i="2"/>
  <c r="I364" i="2"/>
  <c r="I372" i="2"/>
  <c r="I380" i="2"/>
  <c r="I388" i="2"/>
  <c r="I396" i="2"/>
  <c r="I5" i="2"/>
  <c r="I13" i="2"/>
  <c r="I21" i="2"/>
  <c r="I29" i="2"/>
  <c r="I37" i="2"/>
  <c r="I45" i="2"/>
  <c r="I53" i="2"/>
  <c r="I61" i="2"/>
  <c r="I69" i="2"/>
  <c r="I77" i="2"/>
  <c r="I85" i="2"/>
  <c r="I93" i="2"/>
  <c r="I101" i="2"/>
  <c r="I109" i="2"/>
  <c r="I117" i="2"/>
  <c r="I125" i="2"/>
  <c r="I133" i="2"/>
  <c r="I141" i="2"/>
  <c r="I149" i="2"/>
  <c r="I157" i="2"/>
  <c r="I165" i="2"/>
  <c r="I173" i="2"/>
  <c r="I181" i="2"/>
  <c r="I189" i="2"/>
  <c r="I197" i="2"/>
  <c r="I205" i="2"/>
  <c r="I213" i="2"/>
  <c r="I221" i="2"/>
  <c r="I229" i="2"/>
  <c r="I237" i="2"/>
  <c r="I245" i="2"/>
  <c r="I253" i="2"/>
  <c r="I261" i="2"/>
  <c r="I269" i="2"/>
  <c r="I277" i="2"/>
  <c r="I285" i="2"/>
  <c r="I293" i="2"/>
  <c r="I301" i="2"/>
  <c r="I309" i="2"/>
  <c r="I317" i="2"/>
  <c r="I325" i="2"/>
  <c r="I333" i="2"/>
  <c r="I341" i="2"/>
  <c r="I349" i="2"/>
  <c r="I357" i="2"/>
  <c r="I365" i="2"/>
  <c r="I373" i="2"/>
  <c r="I381" i="2"/>
  <c r="I389" i="2"/>
  <c r="I397" i="2"/>
  <c r="I6" i="2"/>
  <c r="I14" i="2"/>
  <c r="I22" i="2"/>
  <c r="I30" i="2"/>
  <c r="I38" i="2"/>
  <c r="I46" i="2"/>
  <c r="I54" i="2"/>
  <c r="I62" i="2"/>
  <c r="I70" i="2"/>
  <c r="I78" i="2"/>
  <c r="I86" i="2"/>
  <c r="I94" i="2"/>
  <c r="I102" i="2"/>
  <c r="I110" i="2"/>
  <c r="I118" i="2"/>
  <c r="I126" i="2"/>
  <c r="I134" i="2"/>
  <c r="I142" i="2"/>
  <c r="I150" i="2"/>
  <c r="I158" i="2"/>
  <c r="I166" i="2"/>
  <c r="I174" i="2"/>
  <c r="I182" i="2"/>
  <c r="I190" i="2"/>
  <c r="I198" i="2"/>
  <c r="I206" i="2"/>
  <c r="I214" i="2"/>
  <c r="I222" i="2"/>
  <c r="I230" i="2"/>
  <c r="I238" i="2"/>
  <c r="I246" i="2"/>
  <c r="I254" i="2"/>
  <c r="I262" i="2"/>
  <c r="I270" i="2"/>
  <c r="I278" i="2"/>
  <c r="I286" i="2"/>
  <c r="I294" i="2"/>
  <c r="I302" i="2"/>
  <c r="I310" i="2"/>
  <c r="I318" i="2"/>
  <c r="I326" i="2"/>
  <c r="I334" i="2"/>
  <c r="I342" i="2"/>
  <c r="I350" i="2"/>
  <c r="I358" i="2"/>
  <c r="I366" i="2"/>
  <c r="I374" i="2"/>
  <c r="I382" i="2"/>
  <c r="I390" i="2"/>
  <c r="I398" i="2"/>
  <c r="I7" i="2"/>
  <c r="I15" i="2"/>
  <c r="I23" i="2"/>
  <c r="I31" i="2"/>
  <c r="I39" i="2"/>
  <c r="I47" i="2"/>
  <c r="I55" i="2"/>
  <c r="I63" i="2"/>
  <c r="I71" i="2"/>
  <c r="I79" i="2"/>
  <c r="I87" i="2"/>
  <c r="I95" i="2"/>
  <c r="I103" i="2"/>
  <c r="I111" i="2"/>
  <c r="I119" i="2"/>
  <c r="I127" i="2"/>
  <c r="I135" i="2"/>
  <c r="I143" i="2"/>
  <c r="I151" i="2"/>
  <c r="I159" i="2"/>
  <c r="I167" i="2"/>
  <c r="I175" i="2"/>
  <c r="I183" i="2"/>
  <c r="I191" i="2"/>
  <c r="I199" i="2"/>
  <c r="I207" i="2"/>
  <c r="I215" i="2"/>
  <c r="I223" i="2"/>
  <c r="I231" i="2"/>
  <c r="I239" i="2"/>
  <c r="I247" i="2"/>
  <c r="I255" i="2"/>
  <c r="I263" i="2"/>
  <c r="I271" i="2"/>
  <c r="I279" i="2"/>
  <c r="I287" i="2"/>
  <c r="I295" i="2"/>
  <c r="I303" i="2"/>
  <c r="I311" i="2"/>
  <c r="I319" i="2"/>
  <c r="I327" i="2"/>
  <c r="I335" i="2"/>
  <c r="I343" i="2"/>
  <c r="I351" i="2"/>
  <c r="I359" i="2"/>
  <c r="I367" i="2"/>
  <c r="I375" i="2"/>
  <c r="I383" i="2"/>
  <c r="I391" i="2"/>
  <c r="I399" i="2"/>
  <c r="I17" i="2"/>
  <c r="I41" i="2"/>
  <c r="I57" i="2"/>
  <c r="I65" i="2"/>
  <c r="I81" i="2"/>
  <c r="I97" i="2"/>
  <c r="I113" i="2"/>
  <c r="I153" i="2"/>
  <c r="I169" i="2"/>
  <c r="I185" i="2"/>
  <c r="I209" i="2"/>
  <c r="I225" i="2"/>
  <c r="I233" i="2"/>
  <c r="I241" i="2"/>
  <c r="I257" i="2"/>
  <c r="I273" i="2"/>
  <c r="I281" i="2"/>
  <c r="I297" i="2"/>
  <c r="I313" i="2"/>
  <c r="I329" i="2"/>
  <c r="I345" i="2"/>
  <c r="I361" i="2"/>
  <c r="I377" i="2"/>
  <c r="I393" i="2"/>
  <c r="I401" i="2"/>
  <c r="I18" i="2"/>
  <c r="I58" i="2"/>
  <c r="I82" i="2"/>
  <c r="I98" i="2"/>
  <c r="I114" i="2"/>
  <c r="I130" i="2"/>
  <c r="I8" i="2"/>
  <c r="I16" i="2"/>
  <c r="I24" i="2"/>
  <c r="I32" i="2"/>
  <c r="I40" i="2"/>
  <c r="I48" i="2"/>
  <c r="I56" i="2"/>
  <c r="I64" i="2"/>
  <c r="I72" i="2"/>
  <c r="I80" i="2"/>
  <c r="I88" i="2"/>
  <c r="I96" i="2"/>
  <c r="I104" i="2"/>
  <c r="I112" i="2"/>
  <c r="I120" i="2"/>
  <c r="I128" i="2"/>
  <c r="I136" i="2"/>
  <c r="I144" i="2"/>
  <c r="I152" i="2"/>
  <c r="I160" i="2"/>
  <c r="I168" i="2"/>
  <c r="I176" i="2"/>
  <c r="I184" i="2"/>
  <c r="I192" i="2"/>
  <c r="I200" i="2"/>
  <c r="I208" i="2"/>
  <c r="I216" i="2"/>
  <c r="I224" i="2"/>
  <c r="I232" i="2"/>
  <c r="I240" i="2"/>
  <c r="I248" i="2"/>
  <c r="I256" i="2"/>
  <c r="I264" i="2"/>
  <c r="I272" i="2"/>
  <c r="I280" i="2"/>
  <c r="I288" i="2"/>
  <c r="I296" i="2"/>
  <c r="I304" i="2"/>
  <c r="I312" i="2"/>
  <c r="I320" i="2"/>
  <c r="I328" i="2"/>
  <c r="I336" i="2"/>
  <c r="I344" i="2"/>
  <c r="I352" i="2"/>
  <c r="I360" i="2"/>
  <c r="I368" i="2"/>
  <c r="I376" i="2"/>
  <c r="I384" i="2"/>
  <c r="I392" i="2"/>
  <c r="I400" i="2"/>
  <c r="I9" i="2"/>
  <c r="I25" i="2"/>
  <c r="I33" i="2"/>
  <c r="I49" i="2"/>
  <c r="I73" i="2"/>
  <c r="I89" i="2"/>
  <c r="I105" i="2"/>
  <c r="I121" i="2"/>
  <c r="I129" i="2"/>
  <c r="I137" i="2"/>
  <c r="I145" i="2"/>
  <c r="I161" i="2"/>
  <c r="I177" i="2"/>
  <c r="I193" i="2"/>
  <c r="I201" i="2"/>
  <c r="I217" i="2"/>
  <c r="I249" i="2"/>
  <c r="I265" i="2"/>
  <c r="I289" i="2"/>
  <c r="I305" i="2"/>
  <c r="I321" i="2"/>
  <c r="I337" i="2"/>
  <c r="I353" i="2"/>
  <c r="I369" i="2"/>
  <c r="I385" i="2"/>
  <c r="I10" i="2"/>
  <c r="I26" i="2"/>
  <c r="I34" i="2"/>
  <c r="I42" i="2"/>
  <c r="I50" i="2"/>
  <c r="I66" i="2"/>
  <c r="I74" i="2"/>
  <c r="I90" i="2"/>
  <c r="I106" i="2"/>
  <c r="I122" i="2"/>
  <c r="I250" i="2"/>
  <c r="I314" i="2"/>
  <c r="I162" i="2"/>
  <c r="I226" i="2"/>
  <c r="I290" i="2"/>
  <c r="I354" i="2"/>
  <c r="I378" i="2"/>
  <c r="I178" i="2"/>
  <c r="I242" i="2"/>
  <c r="I306" i="2"/>
  <c r="I370" i="2"/>
  <c r="I186" i="2"/>
  <c r="I194" i="2"/>
  <c r="I258" i="2"/>
  <c r="I322" i="2"/>
  <c r="I386" i="2"/>
  <c r="I138" i="2"/>
  <c r="I202" i="2"/>
  <c r="I266" i="2"/>
  <c r="I330" i="2"/>
  <c r="I394" i="2"/>
  <c r="I146" i="2"/>
  <c r="I210" i="2"/>
  <c r="I274" i="2"/>
  <c r="I338" i="2"/>
  <c r="I154" i="2"/>
  <c r="I218" i="2"/>
  <c r="I282" i="2"/>
  <c r="I346" i="2"/>
  <c r="I170" i="2"/>
  <c r="I234" i="2"/>
  <c r="I298" i="2"/>
  <c r="I362" i="2"/>
  <c r="B25" i="2"/>
  <c r="B28" i="2" s="1"/>
  <c r="B26" i="2"/>
  <c r="B31" i="2" s="1"/>
</calcChain>
</file>

<file path=xl/sharedStrings.xml><?xml version="1.0" encoding="utf-8"?>
<sst xmlns="http://schemas.openxmlformats.org/spreadsheetml/2006/main" count="80" uniqueCount="76">
  <si>
    <t>قم</t>
  </si>
  <si>
    <t>تهران</t>
  </si>
  <si>
    <t>محل ساخت</t>
  </si>
  <si>
    <t>تیپ خاک</t>
  </si>
  <si>
    <t>زمان تناوب اصلی نوسان سازه (زمان تناوب تحلیلی)</t>
  </si>
  <si>
    <t>میزان اهمیت سازه</t>
  </si>
  <si>
    <r>
      <rPr>
        <sz val="14"/>
        <color theme="1"/>
        <rFont val="Times New Roman"/>
        <family val="1"/>
      </rPr>
      <t>S</t>
    </r>
    <r>
      <rPr>
        <vertAlign val="subscript"/>
        <sz val="14"/>
        <color theme="1"/>
        <rFont val="Times New Roman"/>
        <family val="1"/>
      </rPr>
      <t>s</t>
    </r>
    <r>
      <rPr>
        <sz val="14"/>
        <color theme="1"/>
        <rFont val="B Nazanin"/>
        <charset val="178"/>
      </rPr>
      <t>=</t>
    </r>
  </si>
  <si>
    <r>
      <rPr>
        <sz val="14"/>
        <color theme="1"/>
        <rFont val="Times New Roman"/>
        <family val="1"/>
      </rPr>
      <t>S</t>
    </r>
    <r>
      <rPr>
        <vertAlign val="subscript"/>
        <sz val="14"/>
        <color theme="1"/>
        <rFont val="Times New Roman"/>
        <family val="1"/>
      </rPr>
      <t>1</t>
    </r>
    <r>
      <rPr>
        <sz val="14"/>
        <color theme="1"/>
        <rFont val="B Nazanin"/>
        <charset val="178"/>
      </rPr>
      <t>=</t>
    </r>
  </si>
  <si>
    <r>
      <t>S</t>
    </r>
    <r>
      <rPr>
        <vertAlign val="subscript"/>
        <sz val="14"/>
        <color theme="1"/>
        <rFont val="Times New Roman"/>
        <family val="1"/>
      </rPr>
      <t>s</t>
    </r>
  </si>
  <si>
    <r>
      <t>S</t>
    </r>
    <r>
      <rPr>
        <vertAlign val="subscript"/>
        <sz val="14"/>
        <color theme="1"/>
        <rFont val="Times New Roman"/>
        <family val="1"/>
      </rPr>
      <t>1</t>
    </r>
  </si>
  <si>
    <t>اردبیل</t>
  </si>
  <si>
    <t>تبریز</t>
  </si>
  <si>
    <t>ارومیه</t>
  </si>
  <si>
    <t>رشت</t>
  </si>
  <si>
    <t>زنجان</t>
  </si>
  <si>
    <t>سنندج</t>
  </si>
  <si>
    <t>قزوین</t>
  </si>
  <si>
    <t>ساری</t>
  </si>
  <si>
    <t>همدان</t>
  </si>
  <si>
    <t>اراک</t>
  </si>
  <si>
    <t>کرمانشاه</t>
  </si>
  <si>
    <t>اصفهان</t>
  </si>
  <si>
    <t>خرم آباد</t>
  </si>
  <si>
    <t>ایلام</t>
  </si>
  <si>
    <t>بجنورد</t>
  </si>
  <si>
    <t>گرگان</t>
  </si>
  <si>
    <t>مشهد</t>
  </si>
  <si>
    <t>سمنان</t>
  </si>
  <si>
    <t>بیرجند</t>
  </si>
  <si>
    <t>شهرکرد</t>
  </si>
  <si>
    <t>یاسوج</t>
  </si>
  <si>
    <t>شیراز</t>
  </si>
  <si>
    <t>اهواز</t>
  </si>
  <si>
    <t>بوشهر</t>
  </si>
  <si>
    <t>یزد</t>
  </si>
  <si>
    <t>کرمان</t>
  </si>
  <si>
    <t>زاهدان</t>
  </si>
  <si>
    <t>بندرعباس</t>
  </si>
  <si>
    <t>آیا میانقاب مانع حرکت قاب می شود؟</t>
  </si>
  <si>
    <t>نوع سیستم باربرجانبی برای تعیین زمان تناوب تجربی</t>
  </si>
  <si>
    <t>زمان تناوب تجربی</t>
  </si>
  <si>
    <t>T</t>
  </si>
  <si>
    <r>
      <rPr>
        <sz val="14"/>
        <color theme="1"/>
        <rFont val="Times New Roman"/>
        <family val="1"/>
      </rPr>
      <t>I</t>
    </r>
    <r>
      <rPr>
        <vertAlign val="subscript"/>
        <sz val="14"/>
        <color theme="1"/>
        <rFont val="B Nazanin"/>
        <charset val="178"/>
      </rPr>
      <t>e</t>
    </r>
  </si>
  <si>
    <r>
      <t>F</t>
    </r>
    <r>
      <rPr>
        <vertAlign val="subscript"/>
        <sz val="14"/>
        <color theme="1"/>
        <rFont val="Times New Roman"/>
        <family val="1"/>
      </rPr>
      <t>s</t>
    </r>
  </si>
  <si>
    <r>
      <t>F</t>
    </r>
    <r>
      <rPr>
        <vertAlign val="subscript"/>
        <sz val="14"/>
        <color theme="1"/>
        <rFont val="Times New Roman"/>
        <family val="1"/>
      </rPr>
      <t>1</t>
    </r>
  </si>
  <si>
    <r>
      <t>S</t>
    </r>
    <r>
      <rPr>
        <vertAlign val="subscript"/>
        <sz val="14"/>
        <color theme="1"/>
        <rFont val="Times New Roman"/>
        <family val="1"/>
      </rPr>
      <t>MS</t>
    </r>
  </si>
  <si>
    <r>
      <t>S</t>
    </r>
    <r>
      <rPr>
        <vertAlign val="subscript"/>
        <sz val="14"/>
        <color theme="1"/>
        <rFont val="Times New Roman"/>
        <family val="1"/>
      </rPr>
      <t>M1</t>
    </r>
  </si>
  <si>
    <r>
      <t>S</t>
    </r>
    <r>
      <rPr>
        <vertAlign val="subscript"/>
        <sz val="14"/>
        <color theme="1"/>
        <rFont val="Times New Roman"/>
        <family val="1"/>
      </rPr>
      <t>DS</t>
    </r>
  </si>
  <si>
    <r>
      <t>S</t>
    </r>
    <r>
      <rPr>
        <vertAlign val="subscript"/>
        <sz val="14"/>
        <color theme="1"/>
        <rFont val="Times New Roman"/>
        <family val="1"/>
      </rPr>
      <t>D1</t>
    </r>
  </si>
  <si>
    <r>
      <t>T</t>
    </r>
    <r>
      <rPr>
        <vertAlign val="subscript"/>
        <sz val="14"/>
        <color theme="1"/>
        <rFont val="Times New Roman"/>
        <family val="1"/>
      </rPr>
      <t>0</t>
    </r>
  </si>
  <si>
    <r>
      <t>T</t>
    </r>
    <r>
      <rPr>
        <vertAlign val="subscript"/>
        <sz val="14"/>
        <color theme="1"/>
        <rFont val="Times New Roman"/>
        <family val="1"/>
      </rPr>
      <t>s</t>
    </r>
  </si>
  <si>
    <r>
      <t>T</t>
    </r>
    <r>
      <rPr>
        <vertAlign val="subscript"/>
        <sz val="14"/>
        <color theme="1"/>
        <rFont val="Times New Roman"/>
        <family val="1"/>
      </rPr>
      <t>L</t>
    </r>
  </si>
  <si>
    <r>
      <t>S</t>
    </r>
    <r>
      <rPr>
        <vertAlign val="subscript"/>
        <sz val="14"/>
        <color theme="1"/>
        <rFont val="Times New Roman"/>
        <family val="1"/>
      </rPr>
      <t>a</t>
    </r>
  </si>
  <si>
    <t>C</t>
  </si>
  <si>
    <r>
      <t>C</t>
    </r>
    <r>
      <rPr>
        <vertAlign val="subscript"/>
        <sz val="14"/>
        <color theme="1"/>
        <rFont val="Times New Roman"/>
        <family val="1"/>
      </rPr>
      <t>min</t>
    </r>
  </si>
  <si>
    <t>سلول های زرد توسط کاربر انتخاب یا مستقیما وارد می شود.</t>
  </si>
  <si>
    <t>K</t>
  </si>
  <si>
    <t>سلول‌های سبزرنگ، پارامترهای نهایی جهت بارگذاری زلزله در نرم‌افزار هستند.</t>
  </si>
  <si>
    <t>در انتخاب سیستم باربرجانبی حتما به محدودیت های ارتفاعی مطابق جدول 3-1 استاندارد 2800 توجه کنید چون این اکسل محدودیت ارتفاعی را لحاظ نمی‌کند.</t>
  </si>
  <si>
    <t>با وارد کردن اطلاعات پروژه به طور خودکار طیف استاندارد2800 محاسبه می‌شود و باکپی کردن مقادیر سمت راست این سلول در یک فایل تکست می‌توانید طبف زلزله را وارد نرم‌افزار کنید.</t>
  </si>
  <si>
    <t>راهنما</t>
  </si>
  <si>
    <r>
      <rPr>
        <sz val="14"/>
        <color theme="1"/>
        <rFont val="Times New Roman"/>
        <family val="1"/>
      </rPr>
      <t>S</t>
    </r>
    <r>
      <rPr>
        <vertAlign val="subscript"/>
        <sz val="14"/>
        <color theme="1"/>
        <rFont val="Times New Roman"/>
        <family val="1"/>
      </rPr>
      <t>a</t>
    </r>
  </si>
  <si>
    <t>گروه طراحی لرزه‌ای</t>
  </si>
  <si>
    <r>
      <t>C</t>
    </r>
    <r>
      <rPr>
        <vertAlign val="subscript"/>
        <sz val="14"/>
        <color theme="1"/>
        <rFont val="Times New Roman"/>
        <family val="1"/>
      </rPr>
      <t>drift</t>
    </r>
  </si>
  <si>
    <r>
      <t>K</t>
    </r>
    <r>
      <rPr>
        <vertAlign val="subscript"/>
        <sz val="14"/>
        <color theme="1"/>
        <rFont val="Times New Roman"/>
        <family val="1"/>
      </rPr>
      <t>drift</t>
    </r>
  </si>
  <si>
    <r>
      <t>S</t>
    </r>
    <r>
      <rPr>
        <vertAlign val="subscript"/>
        <sz val="14"/>
        <color theme="1"/>
        <rFont val="Times New Roman"/>
        <family val="1"/>
      </rPr>
      <t>a-drift</t>
    </r>
  </si>
  <si>
    <t>آیا سرعت موج برشی با استفاده از آزمایش ژئوفیزیکی تعیین شده است؟</t>
  </si>
  <si>
    <t>خیر</t>
  </si>
  <si>
    <t xml:space="preserve">کنترل یادداشت صفحه 9 </t>
  </si>
  <si>
    <r>
      <t>مقادیر S</t>
    </r>
    <r>
      <rPr>
        <vertAlign val="subscript"/>
        <sz val="14"/>
        <color theme="1"/>
        <rFont val="B Nazanin"/>
        <charset val="178"/>
      </rPr>
      <t>s</t>
    </r>
    <r>
      <rPr>
        <sz val="14"/>
        <color theme="1"/>
        <rFont val="B Nazanin"/>
        <charset val="178"/>
      </rPr>
      <t xml:space="preserve"> و S</t>
    </r>
    <r>
      <rPr>
        <vertAlign val="subscript"/>
        <sz val="14"/>
        <color theme="1"/>
        <rFont val="B Nazanin"/>
        <charset val="178"/>
      </rPr>
      <t>1</t>
    </r>
    <r>
      <rPr>
        <sz val="14"/>
        <color theme="1"/>
        <rFont val="B Nazanin"/>
        <charset val="178"/>
      </rPr>
      <t xml:space="preserve"> براساس مراکز استان و طبق نقشه‌های پیوست استاندارد 2800 تعیین شده است. در صورتی که قصد دارید از مقادیر دیگری استفاده نمایید در شیت دوم مقادیر دلخواه خود را برای منطقه مورد نظر خود وارد کنید. </t>
    </r>
  </si>
  <si>
    <r>
      <t>ضریب رفتار سازه (</t>
    </r>
    <r>
      <rPr>
        <sz val="12"/>
        <color theme="1"/>
        <rFont val="Times New Roman"/>
        <family val="1"/>
      </rPr>
      <t>Ru</t>
    </r>
    <r>
      <rPr>
        <sz val="14"/>
        <color theme="1"/>
        <rFont val="B Nazanin"/>
        <charset val="178"/>
      </rPr>
      <t>)</t>
    </r>
  </si>
  <si>
    <t>سلول‌های خاکستری رنگ، پارامترهایی هستند که به طور خودکار محاسبه می شوند.</t>
  </si>
  <si>
    <t>III</t>
  </si>
  <si>
    <t>متوسط</t>
  </si>
  <si>
    <t>ارتفاع سازه از تراز پایه (متر)</t>
  </si>
  <si>
    <t>قاب های خمشی فولادی و مختلط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</si>
</sst>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8" x14ac:knownFonts="1">
    <font>
      <sz val="11"/>
      <color theme="1"/>
      <name val="Calibri"/>
      <family val="2"/>
      <scheme val="minor"/>
    </font>
    <font>
      <sz val="14"/>
      <color theme="1"/>
      <name val="Times New Roman"/>
      <family val="1"/>
    </font>
    <font>
      <vertAlign val="subscript"/>
      <sz val="14"/>
      <color theme="1"/>
      <name val="Times New Roman"/>
      <family val="1"/>
    </font>
    <font>
      <sz val="14"/>
      <color theme="1"/>
      <name val="B Nazanin"/>
      <charset val="178"/>
    </font>
    <font>
      <sz val="14"/>
      <color theme="1"/>
      <name val="B Nazanin"/>
      <family val="1"/>
      <charset val="178"/>
    </font>
    <font>
      <vertAlign val="subscript"/>
      <sz val="14"/>
      <color theme="1"/>
      <name val="B Nazanin"/>
      <charset val="178"/>
    </font>
    <font>
      <b/>
      <sz val="14"/>
      <color rgb="FFFF0000"/>
      <name val="B Nazanin"/>
      <charset val="178"/>
    </font>
    <font>
      <sz val="12"/>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1" fillId="4" borderId="6" xfId="0" applyFont="1" applyFill="1" applyBorder="1" applyAlignment="1">
      <alignment horizontal="center" vertical="center"/>
    </xf>
    <xf numFmtId="0" fontId="6" fillId="3" borderId="1" xfId="0" applyFont="1" applyFill="1" applyBorder="1" applyAlignment="1">
      <alignment horizontal="center" vertical="center"/>
    </xf>
    <xf numFmtId="165" fontId="3" fillId="4" borderId="1" xfId="0" applyNumberFormat="1" applyFont="1" applyFill="1" applyBorder="1" applyAlignment="1">
      <alignment horizontal="center" vertical="center"/>
    </xf>
    <xf numFmtId="165" fontId="3" fillId="4" borderId="6" xfId="0" applyNumberFormat="1" applyFont="1" applyFill="1" applyBorder="1" applyAlignment="1">
      <alignment horizontal="center" vertical="center"/>
    </xf>
    <xf numFmtId="0" fontId="3" fillId="0" borderId="4" xfId="0" applyFont="1" applyBorder="1" applyAlignment="1">
      <alignment horizontal="center" vertical="center" textRotation="18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fa-IR">
                <a:cs typeface="B Nazanin" panose="00000400000000000000" pitchFamily="2" charset="-78"/>
              </a:rPr>
              <a:t>طیف استاندارد </a:t>
            </a:r>
            <a:r>
              <a:rPr lang="en-US"/>
              <a:t>2800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scatterChart>
        <c:scatterStyle val="lineMarker"/>
        <c:varyColors val="0"/>
        <c:ser>
          <c:idx val="0"/>
          <c:order val="0"/>
          <c:tx>
            <c:strRef>
              <c:f>Earthquake!$I$1</c:f>
              <c:strCache>
                <c:ptCount val="1"/>
                <c:pt idx="0">
                  <c:v>Sa</c:v>
                </c:pt>
              </c:strCache>
            </c:strRef>
          </c:tx>
          <c:spPr>
            <a:ln w="19050" cap="rnd">
              <a:solidFill>
                <a:schemeClr val="accent1"/>
              </a:solidFill>
              <a:round/>
            </a:ln>
            <a:effectLst/>
          </c:spPr>
          <c:marker>
            <c:symbol val="none"/>
          </c:marker>
          <c:dPt>
            <c:idx val="11"/>
            <c:marker>
              <c:symbol val="none"/>
            </c:marker>
            <c:bubble3D val="0"/>
            <c:spPr>
              <a:ln w="19050" cap="rnd">
                <a:solidFill>
                  <a:schemeClr val="accent1"/>
                </a:solidFill>
                <a:round/>
              </a:ln>
              <a:effectLst/>
            </c:spPr>
            <c:extLst>
              <c:ext xmlns:c16="http://schemas.microsoft.com/office/drawing/2014/chart" uri="{C3380CC4-5D6E-409C-BE32-E72D297353CC}">
                <c16:uniqueId val="{00000001-3EAC-4E98-BA07-554936316B20}"/>
              </c:ext>
            </c:extLst>
          </c:dPt>
          <c:xVal>
            <c:numRef>
              <c:f>Earthquake!$H$2:$H$405</c:f>
              <c:numCache>
                <c:formatCode>General</c:formatCode>
                <c:ptCount val="404"/>
                <c:pt idx="0">
                  <c:v>0</c:v>
                </c:pt>
                <c:pt idx="1">
                  <c:v>0.02</c:v>
                </c:pt>
                <c:pt idx="2">
                  <c:v>0.04</c:v>
                </c:pt>
                <c:pt idx="3">
                  <c:v>0.06</c:v>
                </c:pt>
                <c:pt idx="4">
                  <c:v>0.08</c:v>
                </c:pt>
                <c:pt idx="5">
                  <c:v>0.1</c:v>
                </c:pt>
                <c:pt idx="6">
                  <c:v>0.12</c:v>
                </c:pt>
                <c:pt idx="7">
                  <c:v>0.14000000000000001</c:v>
                </c:pt>
                <c:pt idx="8">
                  <c:v>0.18</c:v>
                </c:pt>
                <c:pt idx="9">
                  <c:v>0.2</c:v>
                </c:pt>
                <c:pt idx="10">
                  <c:v>0.22</c:v>
                </c:pt>
                <c:pt idx="11">
                  <c:v>0.24</c:v>
                </c:pt>
                <c:pt idx="12">
                  <c:v>0.26</c:v>
                </c:pt>
                <c:pt idx="13">
                  <c:v>0.28000000000000003</c:v>
                </c:pt>
                <c:pt idx="14">
                  <c:v>0.3</c:v>
                </c:pt>
                <c:pt idx="15">
                  <c:v>0.32</c:v>
                </c:pt>
                <c:pt idx="16">
                  <c:v>0.34</c:v>
                </c:pt>
                <c:pt idx="17">
                  <c:v>0.36</c:v>
                </c:pt>
                <c:pt idx="18">
                  <c:v>0.38</c:v>
                </c:pt>
                <c:pt idx="19">
                  <c:v>0.4</c:v>
                </c:pt>
                <c:pt idx="20">
                  <c:v>0.42</c:v>
                </c:pt>
                <c:pt idx="21">
                  <c:v>0.44</c:v>
                </c:pt>
                <c:pt idx="22">
                  <c:v>0.46</c:v>
                </c:pt>
                <c:pt idx="23">
                  <c:v>0.48</c:v>
                </c:pt>
                <c:pt idx="24">
                  <c:v>0.5</c:v>
                </c:pt>
                <c:pt idx="25">
                  <c:v>0.52</c:v>
                </c:pt>
                <c:pt idx="26">
                  <c:v>0.54</c:v>
                </c:pt>
                <c:pt idx="27">
                  <c:v>0.56000000000000005</c:v>
                </c:pt>
                <c:pt idx="28">
                  <c:v>0.57999999999999996</c:v>
                </c:pt>
                <c:pt idx="29">
                  <c:v>0.6</c:v>
                </c:pt>
                <c:pt idx="30">
                  <c:v>0.62</c:v>
                </c:pt>
                <c:pt idx="31">
                  <c:v>0.64</c:v>
                </c:pt>
                <c:pt idx="32">
                  <c:v>0.66</c:v>
                </c:pt>
                <c:pt idx="33">
                  <c:v>0.68</c:v>
                </c:pt>
                <c:pt idx="34">
                  <c:v>0.7</c:v>
                </c:pt>
                <c:pt idx="35">
                  <c:v>0.72</c:v>
                </c:pt>
                <c:pt idx="36">
                  <c:v>0.74</c:v>
                </c:pt>
                <c:pt idx="37">
                  <c:v>0.76</c:v>
                </c:pt>
                <c:pt idx="38">
                  <c:v>0.78</c:v>
                </c:pt>
                <c:pt idx="39">
                  <c:v>0.8</c:v>
                </c:pt>
                <c:pt idx="40">
                  <c:v>0.82</c:v>
                </c:pt>
                <c:pt idx="41">
                  <c:v>0.84</c:v>
                </c:pt>
                <c:pt idx="42">
                  <c:v>0.86</c:v>
                </c:pt>
                <c:pt idx="43">
                  <c:v>0.88</c:v>
                </c:pt>
                <c:pt idx="44">
                  <c:v>0.9</c:v>
                </c:pt>
                <c:pt idx="45">
                  <c:v>0.92</c:v>
                </c:pt>
                <c:pt idx="46">
                  <c:v>0.94</c:v>
                </c:pt>
                <c:pt idx="47">
                  <c:v>0.96</c:v>
                </c:pt>
                <c:pt idx="48">
                  <c:v>0.98</c:v>
                </c:pt>
                <c:pt idx="49">
                  <c:v>1</c:v>
                </c:pt>
                <c:pt idx="50">
                  <c:v>1.02</c:v>
                </c:pt>
                <c:pt idx="51">
                  <c:v>1.04</c:v>
                </c:pt>
                <c:pt idx="52">
                  <c:v>1.06</c:v>
                </c:pt>
                <c:pt idx="53">
                  <c:v>1.08</c:v>
                </c:pt>
                <c:pt idx="54">
                  <c:v>1.1000000000000001</c:v>
                </c:pt>
                <c:pt idx="55">
                  <c:v>1.1200000000000001</c:v>
                </c:pt>
                <c:pt idx="56">
                  <c:v>1.1399999999999999</c:v>
                </c:pt>
                <c:pt idx="57">
                  <c:v>1.1599999999999999</c:v>
                </c:pt>
                <c:pt idx="58">
                  <c:v>1.18</c:v>
                </c:pt>
                <c:pt idx="59">
                  <c:v>1.2</c:v>
                </c:pt>
                <c:pt idx="60">
                  <c:v>1.22</c:v>
                </c:pt>
                <c:pt idx="61">
                  <c:v>1.24</c:v>
                </c:pt>
                <c:pt idx="62">
                  <c:v>1.26</c:v>
                </c:pt>
                <c:pt idx="63">
                  <c:v>1.28</c:v>
                </c:pt>
                <c:pt idx="64">
                  <c:v>1.3</c:v>
                </c:pt>
                <c:pt idx="65">
                  <c:v>1.32</c:v>
                </c:pt>
                <c:pt idx="66">
                  <c:v>1.34</c:v>
                </c:pt>
                <c:pt idx="67">
                  <c:v>1.36</c:v>
                </c:pt>
                <c:pt idx="68">
                  <c:v>1.38</c:v>
                </c:pt>
                <c:pt idx="69">
                  <c:v>1.4</c:v>
                </c:pt>
                <c:pt idx="70">
                  <c:v>1.42</c:v>
                </c:pt>
                <c:pt idx="71">
                  <c:v>1.44</c:v>
                </c:pt>
                <c:pt idx="72">
                  <c:v>1.46</c:v>
                </c:pt>
                <c:pt idx="73">
                  <c:v>1.48</c:v>
                </c:pt>
                <c:pt idx="74">
                  <c:v>1.5</c:v>
                </c:pt>
                <c:pt idx="75">
                  <c:v>1.52</c:v>
                </c:pt>
                <c:pt idx="76">
                  <c:v>1.54</c:v>
                </c:pt>
                <c:pt idx="77">
                  <c:v>1.56</c:v>
                </c:pt>
                <c:pt idx="78">
                  <c:v>1.58</c:v>
                </c:pt>
                <c:pt idx="79">
                  <c:v>1.6</c:v>
                </c:pt>
                <c:pt idx="80">
                  <c:v>1.62</c:v>
                </c:pt>
                <c:pt idx="81">
                  <c:v>1.64</c:v>
                </c:pt>
                <c:pt idx="82">
                  <c:v>1.66</c:v>
                </c:pt>
                <c:pt idx="83">
                  <c:v>1.68</c:v>
                </c:pt>
                <c:pt idx="84">
                  <c:v>1.7</c:v>
                </c:pt>
                <c:pt idx="85">
                  <c:v>1.72</c:v>
                </c:pt>
                <c:pt idx="86">
                  <c:v>1.74</c:v>
                </c:pt>
                <c:pt idx="87">
                  <c:v>1.76</c:v>
                </c:pt>
                <c:pt idx="88">
                  <c:v>1.78</c:v>
                </c:pt>
                <c:pt idx="89">
                  <c:v>1.8</c:v>
                </c:pt>
                <c:pt idx="90">
                  <c:v>1.82</c:v>
                </c:pt>
                <c:pt idx="91">
                  <c:v>1.84</c:v>
                </c:pt>
                <c:pt idx="92">
                  <c:v>1.86</c:v>
                </c:pt>
                <c:pt idx="93">
                  <c:v>1.88</c:v>
                </c:pt>
                <c:pt idx="94">
                  <c:v>1.9</c:v>
                </c:pt>
                <c:pt idx="95">
                  <c:v>1.92</c:v>
                </c:pt>
                <c:pt idx="96">
                  <c:v>1.94</c:v>
                </c:pt>
                <c:pt idx="97">
                  <c:v>1.96</c:v>
                </c:pt>
                <c:pt idx="98">
                  <c:v>1.98</c:v>
                </c:pt>
                <c:pt idx="99">
                  <c:v>2</c:v>
                </c:pt>
                <c:pt idx="100">
                  <c:v>2.02</c:v>
                </c:pt>
                <c:pt idx="101">
                  <c:v>2.04</c:v>
                </c:pt>
                <c:pt idx="102">
                  <c:v>2.06</c:v>
                </c:pt>
                <c:pt idx="103">
                  <c:v>2.08</c:v>
                </c:pt>
                <c:pt idx="104">
                  <c:v>2.1</c:v>
                </c:pt>
                <c:pt idx="105">
                  <c:v>2.12</c:v>
                </c:pt>
                <c:pt idx="106">
                  <c:v>2.14</c:v>
                </c:pt>
                <c:pt idx="107">
                  <c:v>2.16</c:v>
                </c:pt>
                <c:pt idx="108">
                  <c:v>2.1800000000000002</c:v>
                </c:pt>
                <c:pt idx="109">
                  <c:v>2.2000000000000002</c:v>
                </c:pt>
                <c:pt idx="110">
                  <c:v>2.2200000000000002</c:v>
                </c:pt>
                <c:pt idx="111">
                  <c:v>2.2400000000000002</c:v>
                </c:pt>
                <c:pt idx="112">
                  <c:v>2.2599999999999998</c:v>
                </c:pt>
                <c:pt idx="113">
                  <c:v>2.2799999999999998</c:v>
                </c:pt>
                <c:pt idx="114">
                  <c:v>2.2999999999999998</c:v>
                </c:pt>
                <c:pt idx="115">
                  <c:v>2.3199999999999998</c:v>
                </c:pt>
                <c:pt idx="116">
                  <c:v>2.34</c:v>
                </c:pt>
                <c:pt idx="117">
                  <c:v>2.36</c:v>
                </c:pt>
                <c:pt idx="118">
                  <c:v>2.38</c:v>
                </c:pt>
                <c:pt idx="119">
                  <c:v>2.4</c:v>
                </c:pt>
                <c:pt idx="120">
                  <c:v>2.42</c:v>
                </c:pt>
                <c:pt idx="121">
                  <c:v>2.44</c:v>
                </c:pt>
                <c:pt idx="122">
                  <c:v>2.46</c:v>
                </c:pt>
                <c:pt idx="123">
                  <c:v>2.48</c:v>
                </c:pt>
                <c:pt idx="124">
                  <c:v>2.5</c:v>
                </c:pt>
                <c:pt idx="125">
                  <c:v>2.52</c:v>
                </c:pt>
                <c:pt idx="126">
                  <c:v>2.54</c:v>
                </c:pt>
                <c:pt idx="127">
                  <c:v>2.56</c:v>
                </c:pt>
                <c:pt idx="128">
                  <c:v>2.58</c:v>
                </c:pt>
                <c:pt idx="129">
                  <c:v>2.6</c:v>
                </c:pt>
                <c:pt idx="130">
                  <c:v>2.62</c:v>
                </c:pt>
                <c:pt idx="131">
                  <c:v>2.64</c:v>
                </c:pt>
                <c:pt idx="132">
                  <c:v>2.66</c:v>
                </c:pt>
                <c:pt idx="133">
                  <c:v>2.68</c:v>
                </c:pt>
                <c:pt idx="134">
                  <c:v>2.7</c:v>
                </c:pt>
                <c:pt idx="135">
                  <c:v>2.72</c:v>
                </c:pt>
                <c:pt idx="136">
                  <c:v>2.74</c:v>
                </c:pt>
                <c:pt idx="137">
                  <c:v>2.76</c:v>
                </c:pt>
                <c:pt idx="138">
                  <c:v>2.78</c:v>
                </c:pt>
                <c:pt idx="139">
                  <c:v>2.8</c:v>
                </c:pt>
                <c:pt idx="140">
                  <c:v>2.82</c:v>
                </c:pt>
                <c:pt idx="141">
                  <c:v>2.84</c:v>
                </c:pt>
                <c:pt idx="142">
                  <c:v>2.86</c:v>
                </c:pt>
                <c:pt idx="143">
                  <c:v>2.88</c:v>
                </c:pt>
                <c:pt idx="144">
                  <c:v>2.9</c:v>
                </c:pt>
                <c:pt idx="145">
                  <c:v>2.92</c:v>
                </c:pt>
                <c:pt idx="146">
                  <c:v>2.94</c:v>
                </c:pt>
                <c:pt idx="147">
                  <c:v>2.96</c:v>
                </c:pt>
                <c:pt idx="148">
                  <c:v>2.98</c:v>
                </c:pt>
                <c:pt idx="149">
                  <c:v>3</c:v>
                </c:pt>
                <c:pt idx="150">
                  <c:v>3.02</c:v>
                </c:pt>
                <c:pt idx="151">
                  <c:v>3.04</c:v>
                </c:pt>
                <c:pt idx="152">
                  <c:v>3.06</c:v>
                </c:pt>
                <c:pt idx="153">
                  <c:v>3.08</c:v>
                </c:pt>
                <c:pt idx="154">
                  <c:v>3.1</c:v>
                </c:pt>
                <c:pt idx="155">
                  <c:v>3.12</c:v>
                </c:pt>
                <c:pt idx="156">
                  <c:v>3.14</c:v>
                </c:pt>
                <c:pt idx="157">
                  <c:v>3.16</c:v>
                </c:pt>
                <c:pt idx="158">
                  <c:v>3.18</c:v>
                </c:pt>
                <c:pt idx="159">
                  <c:v>3.2</c:v>
                </c:pt>
                <c:pt idx="160">
                  <c:v>3.22</c:v>
                </c:pt>
                <c:pt idx="161">
                  <c:v>3.24</c:v>
                </c:pt>
                <c:pt idx="162">
                  <c:v>3.26</c:v>
                </c:pt>
                <c:pt idx="163">
                  <c:v>3.28</c:v>
                </c:pt>
                <c:pt idx="164">
                  <c:v>3.3</c:v>
                </c:pt>
                <c:pt idx="165">
                  <c:v>3.32</c:v>
                </c:pt>
                <c:pt idx="166">
                  <c:v>3.34</c:v>
                </c:pt>
                <c:pt idx="167">
                  <c:v>3.36</c:v>
                </c:pt>
                <c:pt idx="168">
                  <c:v>3.38</c:v>
                </c:pt>
                <c:pt idx="169">
                  <c:v>3.4</c:v>
                </c:pt>
                <c:pt idx="170">
                  <c:v>3.42</c:v>
                </c:pt>
                <c:pt idx="171">
                  <c:v>3.44</c:v>
                </c:pt>
                <c:pt idx="172">
                  <c:v>3.46</c:v>
                </c:pt>
                <c:pt idx="173">
                  <c:v>3.48</c:v>
                </c:pt>
                <c:pt idx="174">
                  <c:v>3.5</c:v>
                </c:pt>
                <c:pt idx="175">
                  <c:v>3.52</c:v>
                </c:pt>
                <c:pt idx="176">
                  <c:v>3.54</c:v>
                </c:pt>
                <c:pt idx="177">
                  <c:v>3.56</c:v>
                </c:pt>
                <c:pt idx="178">
                  <c:v>3.58</c:v>
                </c:pt>
                <c:pt idx="179">
                  <c:v>3.6</c:v>
                </c:pt>
                <c:pt idx="180">
                  <c:v>3.62</c:v>
                </c:pt>
                <c:pt idx="181">
                  <c:v>3.64</c:v>
                </c:pt>
                <c:pt idx="182">
                  <c:v>3.66</c:v>
                </c:pt>
                <c:pt idx="183">
                  <c:v>3.68</c:v>
                </c:pt>
                <c:pt idx="184">
                  <c:v>3.7</c:v>
                </c:pt>
                <c:pt idx="185">
                  <c:v>3.72</c:v>
                </c:pt>
                <c:pt idx="186">
                  <c:v>3.74</c:v>
                </c:pt>
                <c:pt idx="187">
                  <c:v>3.76</c:v>
                </c:pt>
                <c:pt idx="188">
                  <c:v>3.78</c:v>
                </c:pt>
                <c:pt idx="189">
                  <c:v>3.8</c:v>
                </c:pt>
                <c:pt idx="190">
                  <c:v>3.82</c:v>
                </c:pt>
                <c:pt idx="191">
                  <c:v>3.84</c:v>
                </c:pt>
                <c:pt idx="192">
                  <c:v>3.86</c:v>
                </c:pt>
                <c:pt idx="193">
                  <c:v>3.88</c:v>
                </c:pt>
                <c:pt idx="194">
                  <c:v>3.9</c:v>
                </c:pt>
                <c:pt idx="195">
                  <c:v>3.92</c:v>
                </c:pt>
                <c:pt idx="196">
                  <c:v>3.94</c:v>
                </c:pt>
                <c:pt idx="197">
                  <c:v>3.96</c:v>
                </c:pt>
                <c:pt idx="198">
                  <c:v>3.98</c:v>
                </c:pt>
                <c:pt idx="199">
                  <c:v>4</c:v>
                </c:pt>
                <c:pt idx="200">
                  <c:v>4.0199999999999996</c:v>
                </c:pt>
                <c:pt idx="201">
                  <c:v>4.04</c:v>
                </c:pt>
                <c:pt idx="202">
                  <c:v>4.0599999999999996</c:v>
                </c:pt>
                <c:pt idx="203">
                  <c:v>4.08</c:v>
                </c:pt>
                <c:pt idx="204">
                  <c:v>4.0999999999999996</c:v>
                </c:pt>
                <c:pt idx="205">
                  <c:v>4.12</c:v>
                </c:pt>
                <c:pt idx="206">
                  <c:v>4.1399999999999997</c:v>
                </c:pt>
                <c:pt idx="207">
                  <c:v>4.16</c:v>
                </c:pt>
                <c:pt idx="208">
                  <c:v>4.18</c:v>
                </c:pt>
                <c:pt idx="209">
                  <c:v>4.2</c:v>
                </c:pt>
                <c:pt idx="210">
                  <c:v>4.22</c:v>
                </c:pt>
                <c:pt idx="211">
                  <c:v>4.24</c:v>
                </c:pt>
                <c:pt idx="212">
                  <c:v>4.26</c:v>
                </c:pt>
                <c:pt idx="213">
                  <c:v>4.28</c:v>
                </c:pt>
                <c:pt idx="214">
                  <c:v>4.3</c:v>
                </c:pt>
                <c:pt idx="215">
                  <c:v>4.32</c:v>
                </c:pt>
                <c:pt idx="216">
                  <c:v>4.34</c:v>
                </c:pt>
                <c:pt idx="217">
                  <c:v>4.3600000000000003</c:v>
                </c:pt>
                <c:pt idx="218">
                  <c:v>4.38</c:v>
                </c:pt>
                <c:pt idx="219">
                  <c:v>4.4000000000000004</c:v>
                </c:pt>
                <c:pt idx="220">
                  <c:v>4.42</c:v>
                </c:pt>
                <c:pt idx="221">
                  <c:v>4.4400000000000004</c:v>
                </c:pt>
                <c:pt idx="222">
                  <c:v>4.46</c:v>
                </c:pt>
                <c:pt idx="223">
                  <c:v>4.4800000000000004</c:v>
                </c:pt>
                <c:pt idx="224">
                  <c:v>4.5</c:v>
                </c:pt>
                <c:pt idx="225">
                  <c:v>4.5199999999999996</c:v>
                </c:pt>
                <c:pt idx="226">
                  <c:v>4.54</c:v>
                </c:pt>
                <c:pt idx="227">
                  <c:v>4.5599999999999996</c:v>
                </c:pt>
                <c:pt idx="228">
                  <c:v>4.58</c:v>
                </c:pt>
                <c:pt idx="229">
                  <c:v>4.5999999999999996</c:v>
                </c:pt>
                <c:pt idx="230">
                  <c:v>4.62</c:v>
                </c:pt>
                <c:pt idx="231">
                  <c:v>4.6399999999999997</c:v>
                </c:pt>
                <c:pt idx="232">
                  <c:v>4.66</c:v>
                </c:pt>
                <c:pt idx="233">
                  <c:v>4.68</c:v>
                </c:pt>
                <c:pt idx="234">
                  <c:v>4.7</c:v>
                </c:pt>
                <c:pt idx="235">
                  <c:v>4.72</c:v>
                </c:pt>
                <c:pt idx="236">
                  <c:v>4.74</c:v>
                </c:pt>
                <c:pt idx="237">
                  <c:v>4.76</c:v>
                </c:pt>
                <c:pt idx="238">
                  <c:v>4.78</c:v>
                </c:pt>
                <c:pt idx="239">
                  <c:v>4.8</c:v>
                </c:pt>
                <c:pt idx="240">
                  <c:v>4.82</c:v>
                </c:pt>
                <c:pt idx="241">
                  <c:v>4.84</c:v>
                </c:pt>
                <c:pt idx="242">
                  <c:v>4.8600000000000003</c:v>
                </c:pt>
                <c:pt idx="243">
                  <c:v>4.88</c:v>
                </c:pt>
                <c:pt idx="244">
                  <c:v>4.9000000000000004</c:v>
                </c:pt>
                <c:pt idx="245">
                  <c:v>4.92</c:v>
                </c:pt>
                <c:pt idx="246">
                  <c:v>4.9400000000000004</c:v>
                </c:pt>
                <c:pt idx="247">
                  <c:v>4.96</c:v>
                </c:pt>
                <c:pt idx="248">
                  <c:v>4.9800000000000004</c:v>
                </c:pt>
                <c:pt idx="249">
                  <c:v>5</c:v>
                </c:pt>
                <c:pt idx="250">
                  <c:v>5.0199999999999996</c:v>
                </c:pt>
                <c:pt idx="251">
                  <c:v>5.04</c:v>
                </c:pt>
                <c:pt idx="252">
                  <c:v>5.0599999999999996</c:v>
                </c:pt>
                <c:pt idx="253">
                  <c:v>5.08</c:v>
                </c:pt>
                <c:pt idx="254">
                  <c:v>5.0999999999999996</c:v>
                </c:pt>
                <c:pt idx="255">
                  <c:v>5.12</c:v>
                </c:pt>
                <c:pt idx="256">
                  <c:v>5.14</c:v>
                </c:pt>
                <c:pt idx="257">
                  <c:v>5.16</c:v>
                </c:pt>
                <c:pt idx="258">
                  <c:v>5.18</c:v>
                </c:pt>
                <c:pt idx="259">
                  <c:v>5.2</c:v>
                </c:pt>
                <c:pt idx="260">
                  <c:v>5.22</c:v>
                </c:pt>
                <c:pt idx="261">
                  <c:v>5.24</c:v>
                </c:pt>
                <c:pt idx="262">
                  <c:v>5.26</c:v>
                </c:pt>
                <c:pt idx="263">
                  <c:v>5.28</c:v>
                </c:pt>
                <c:pt idx="264">
                  <c:v>5.3</c:v>
                </c:pt>
                <c:pt idx="265">
                  <c:v>5.32</c:v>
                </c:pt>
                <c:pt idx="266">
                  <c:v>5.34</c:v>
                </c:pt>
                <c:pt idx="267">
                  <c:v>5.36</c:v>
                </c:pt>
                <c:pt idx="268">
                  <c:v>5.38</c:v>
                </c:pt>
                <c:pt idx="269">
                  <c:v>5.4</c:v>
                </c:pt>
                <c:pt idx="270">
                  <c:v>5.42</c:v>
                </c:pt>
                <c:pt idx="271">
                  <c:v>5.44</c:v>
                </c:pt>
                <c:pt idx="272">
                  <c:v>5.46</c:v>
                </c:pt>
                <c:pt idx="273">
                  <c:v>5.48</c:v>
                </c:pt>
                <c:pt idx="274">
                  <c:v>5.5</c:v>
                </c:pt>
                <c:pt idx="275">
                  <c:v>5.52</c:v>
                </c:pt>
                <c:pt idx="276">
                  <c:v>5.54</c:v>
                </c:pt>
                <c:pt idx="277">
                  <c:v>5.56</c:v>
                </c:pt>
                <c:pt idx="278">
                  <c:v>5.58</c:v>
                </c:pt>
                <c:pt idx="279">
                  <c:v>5.6</c:v>
                </c:pt>
                <c:pt idx="280">
                  <c:v>5.62</c:v>
                </c:pt>
                <c:pt idx="281">
                  <c:v>5.64</c:v>
                </c:pt>
                <c:pt idx="282">
                  <c:v>5.66</c:v>
                </c:pt>
                <c:pt idx="283">
                  <c:v>5.68</c:v>
                </c:pt>
                <c:pt idx="284">
                  <c:v>5.7</c:v>
                </c:pt>
                <c:pt idx="285">
                  <c:v>5.72</c:v>
                </c:pt>
                <c:pt idx="286">
                  <c:v>5.74</c:v>
                </c:pt>
                <c:pt idx="287">
                  <c:v>5.76</c:v>
                </c:pt>
                <c:pt idx="288">
                  <c:v>5.78</c:v>
                </c:pt>
                <c:pt idx="289">
                  <c:v>5.8</c:v>
                </c:pt>
                <c:pt idx="290">
                  <c:v>5.82</c:v>
                </c:pt>
                <c:pt idx="291">
                  <c:v>5.84</c:v>
                </c:pt>
                <c:pt idx="292">
                  <c:v>5.86</c:v>
                </c:pt>
                <c:pt idx="293">
                  <c:v>5.88</c:v>
                </c:pt>
                <c:pt idx="294">
                  <c:v>5.9</c:v>
                </c:pt>
                <c:pt idx="295">
                  <c:v>5.92</c:v>
                </c:pt>
                <c:pt idx="296">
                  <c:v>5.94</c:v>
                </c:pt>
                <c:pt idx="297">
                  <c:v>5.96</c:v>
                </c:pt>
                <c:pt idx="298">
                  <c:v>5.98</c:v>
                </c:pt>
                <c:pt idx="299">
                  <c:v>6</c:v>
                </c:pt>
                <c:pt idx="300">
                  <c:v>6.02</c:v>
                </c:pt>
                <c:pt idx="301">
                  <c:v>6.04</c:v>
                </c:pt>
                <c:pt idx="302">
                  <c:v>6.06</c:v>
                </c:pt>
                <c:pt idx="303">
                  <c:v>6.08</c:v>
                </c:pt>
                <c:pt idx="304">
                  <c:v>6.1</c:v>
                </c:pt>
                <c:pt idx="305">
                  <c:v>6.12</c:v>
                </c:pt>
                <c:pt idx="306">
                  <c:v>6.14</c:v>
                </c:pt>
                <c:pt idx="307">
                  <c:v>6.16</c:v>
                </c:pt>
                <c:pt idx="308">
                  <c:v>6.18</c:v>
                </c:pt>
                <c:pt idx="309">
                  <c:v>6.2</c:v>
                </c:pt>
                <c:pt idx="310">
                  <c:v>6.22</c:v>
                </c:pt>
                <c:pt idx="311">
                  <c:v>6.24</c:v>
                </c:pt>
                <c:pt idx="312">
                  <c:v>6.26</c:v>
                </c:pt>
                <c:pt idx="313">
                  <c:v>6.28</c:v>
                </c:pt>
                <c:pt idx="314">
                  <c:v>6.3</c:v>
                </c:pt>
                <c:pt idx="315">
                  <c:v>6.32</c:v>
                </c:pt>
                <c:pt idx="316">
                  <c:v>6.34</c:v>
                </c:pt>
                <c:pt idx="317">
                  <c:v>6.36</c:v>
                </c:pt>
                <c:pt idx="318">
                  <c:v>6.38</c:v>
                </c:pt>
                <c:pt idx="319">
                  <c:v>6.4</c:v>
                </c:pt>
                <c:pt idx="320">
                  <c:v>6.42</c:v>
                </c:pt>
                <c:pt idx="321">
                  <c:v>6.44</c:v>
                </c:pt>
                <c:pt idx="322">
                  <c:v>6.46</c:v>
                </c:pt>
                <c:pt idx="323">
                  <c:v>6.48</c:v>
                </c:pt>
                <c:pt idx="324">
                  <c:v>6.5</c:v>
                </c:pt>
                <c:pt idx="325">
                  <c:v>6.52</c:v>
                </c:pt>
                <c:pt idx="326">
                  <c:v>6.54</c:v>
                </c:pt>
                <c:pt idx="327">
                  <c:v>6.56</c:v>
                </c:pt>
                <c:pt idx="328">
                  <c:v>6.58</c:v>
                </c:pt>
                <c:pt idx="329">
                  <c:v>6.6</c:v>
                </c:pt>
                <c:pt idx="330">
                  <c:v>6.62</c:v>
                </c:pt>
                <c:pt idx="331">
                  <c:v>6.64</c:v>
                </c:pt>
                <c:pt idx="332">
                  <c:v>6.66</c:v>
                </c:pt>
                <c:pt idx="333">
                  <c:v>6.68</c:v>
                </c:pt>
                <c:pt idx="334">
                  <c:v>6.7</c:v>
                </c:pt>
                <c:pt idx="335">
                  <c:v>6.72</c:v>
                </c:pt>
                <c:pt idx="336">
                  <c:v>6.74</c:v>
                </c:pt>
                <c:pt idx="337">
                  <c:v>6.76</c:v>
                </c:pt>
                <c:pt idx="338">
                  <c:v>6.78</c:v>
                </c:pt>
                <c:pt idx="339">
                  <c:v>6.8</c:v>
                </c:pt>
                <c:pt idx="340">
                  <c:v>6.82</c:v>
                </c:pt>
                <c:pt idx="341">
                  <c:v>6.84</c:v>
                </c:pt>
                <c:pt idx="342">
                  <c:v>6.86</c:v>
                </c:pt>
                <c:pt idx="343">
                  <c:v>6.88</c:v>
                </c:pt>
                <c:pt idx="344">
                  <c:v>6.9</c:v>
                </c:pt>
                <c:pt idx="345">
                  <c:v>6.92</c:v>
                </c:pt>
                <c:pt idx="346">
                  <c:v>6.94</c:v>
                </c:pt>
                <c:pt idx="347">
                  <c:v>6.96</c:v>
                </c:pt>
                <c:pt idx="348">
                  <c:v>6.98</c:v>
                </c:pt>
                <c:pt idx="349">
                  <c:v>7</c:v>
                </c:pt>
                <c:pt idx="350">
                  <c:v>7.02</c:v>
                </c:pt>
                <c:pt idx="351">
                  <c:v>7.04</c:v>
                </c:pt>
                <c:pt idx="352">
                  <c:v>7.06</c:v>
                </c:pt>
                <c:pt idx="353">
                  <c:v>7.08</c:v>
                </c:pt>
                <c:pt idx="354">
                  <c:v>7.1</c:v>
                </c:pt>
                <c:pt idx="355">
                  <c:v>7.12</c:v>
                </c:pt>
                <c:pt idx="356">
                  <c:v>7.14</c:v>
                </c:pt>
                <c:pt idx="357">
                  <c:v>7.16</c:v>
                </c:pt>
                <c:pt idx="358">
                  <c:v>7.18</c:v>
                </c:pt>
                <c:pt idx="359">
                  <c:v>7.2</c:v>
                </c:pt>
                <c:pt idx="360">
                  <c:v>7.22</c:v>
                </c:pt>
                <c:pt idx="361">
                  <c:v>7.24</c:v>
                </c:pt>
                <c:pt idx="362">
                  <c:v>7.26</c:v>
                </c:pt>
                <c:pt idx="363">
                  <c:v>7.28</c:v>
                </c:pt>
                <c:pt idx="364">
                  <c:v>7.3</c:v>
                </c:pt>
                <c:pt idx="365">
                  <c:v>7.32</c:v>
                </c:pt>
                <c:pt idx="366">
                  <c:v>7.34</c:v>
                </c:pt>
                <c:pt idx="367">
                  <c:v>7.36</c:v>
                </c:pt>
                <c:pt idx="368">
                  <c:v>7.38</c:v>
                </c:pt>
                <c:pt idx="369">
                  <c:v>7.4</c:v>
                </c:pt>
                <c:pt idx="370">
                  <c:v>7.42</c:v>
                </c:pt>
                <c:pt idx="371">
                  <c:v>7.44</c:v>
                </c:pt>
                <c:pt idx="372">
                  <c:v>7.46</c:v>
                </c:pt>
                <c:pt idx="373">
                  <c:v>7.48</c:v>
                </c:pt>
                <c:pt idx="374">
                  <c:v>7.5</c:v>
                </c:pt>
                <c:pt idx="375">
                  <c:v>7.52</c:v>
                </c:pt>
                <c:pt idx="376">
                  <c:v>7.54</c:v>
                </c:pt>
                <c:pt idx="377">
                  <c:v>7.56</c:v>
                </c:pt>
                <c:pt idx="378">
                  <c:v>7.58</c:v>
                </c:pt>
                <c:pt idx="379">
                  <c:v>7.6</c:v>
                </c:pt>
                <c:pt idx="380">
                  <c:v>7.62</c:v>
                </c:pt>
                <c:pt idx="381">
                  <c:v>7.64</c:v>
                </c:pt>
                <c:pt idx="382">
                  <c:v>7.66</c:v>
                </c:pt>
                <c:pt idx="383">
                  <c:v>7.68</c:v>
                </c:pt>
                <c:pt idx="384">
                  <c:v>7.7</c:v>
                </c:pt>
                <c:pt idx="385">
                  <c:v>7.72</c:v>
                </c:pt>
                <c:pt idx="386">
                  <c:v>7.74</c:v>
                </c:pt>
                <c:pt idx="387">
                  <c:v>7.76</c:v>
                </c:pt>
                <c:pt idx="388">
                  <c:v>7.78</c:v>
                </c:pt>
                <c:pt idx="389">
                  <c:v>7.8</c:v>
                </c:pt>
                <c:pt idx="390">
                  <c:v>7.82</c:v>
                </c:pt>
                <c:pt idx="391">
                  <c:v>7.84</c:v>
                </c:pt>
                <c:pt idx="392">
                  <c:v>7.86</c:v>
                </c:pt>
                <c:pt idx="393">
                  <c:v>7.88</c:v>
                </c:pt>
                <c:pt idx="394">
                  <c:v>7.9</c:v>
                </c:pt>
                <c:pt idx="395">
                  <c:v>7.92</c:v>
                </c:pt>
                <c:pt idx="396">
                  <c:v>7.94</c:v>
                </c:pt>
                <c:pt idx="397">
                  <c:v>7.96</c:v>
                </c:pt>
                <c:pt idx="398">
                  <c:v>7.98</c:v>
                </c:pt>
                <c:pt idx="399">
                  <c:v>8</c:v>
                </c:pt>
              </c:numCache>
            </c:numRef>
          </c:xVal>
          <c:yVal>
            <c:numRef>
              <c:f>Earthquake!$I$2:$I$405</c:f>
              <c:numCache>
                <c:formatCode>0.000</c:formatCode>
                <c:ptCount val="404"/>
                <c:pt idx="0">
                  <c:v>0.36000000000000004</c:v>
                </c:pt>
                <c:pt idx="1">
                  <c:v>0.41785714285714287</c:v>
                </c:pt>
                <c:pt idx="2">
                  <c:v>0.47571428571428576</c:v>
                </c:pt>
                <c:pt idx="3">
                  <c:v>0.53357142857142859</c:v>
                </c:pt>
                <c:pt idx="4">
                  <c:v>0.59142857142857153</c:v>
                </c:pt>
                <c:pt idx="5">
                  <c:v>0.64928571428571435</c:v>
                </c:pt>
                <c:pt idx="6">
                  <c:v>0.7071428571428573</c:v>
                </c:pt>
                <c:pt idx="7">
                  <c:v>0.76500000000000012</c:v>
                </c:pt>
                <c:pt idx="8">
                  <c:v>0.88071428571428567</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pt idx="26">
                  <c:v>0.9</c:v>
                </c:pt>
                <c:pt idx="27">
                  <c:v>0.9</c:v>
                </c:pt>
                <c:pt idx="28">
                  <c:v>0.9</c:v>
                </c:pt>
                <c:pt idx="29">
                  <c:v>0.9</c:v>
                </c:pt>
                <c:pt idx="30">
                  <c:v>0.9</c:v>
                </c:pt>
                <c:pt idx="31">
                  <c:v>0.9</c:v>
                </c:pt>
                <c:pt idx="32">
                  <c:v>0.9</c:v>
                </c:pt>
                <c:pt idx="33">
                  <c:v>0.9</c:v>
                </c:pt>
                <c:pt idx="34">
                  <c:v>0.9</c:v>
                </c:pt>
                <c:pt idx="35">
                  <c:v>0.9</c:v>
                </c:pt>
                <c:pt idx="36">
                  <c:v>0.9</c:v>
                </c:pt>
                <c:pt idx="37">
                  <c:v>0.9</c:v>
                </c:pt>
                <c:pt idx="38">
                  <c:v>0.9</c:v>
                </c:pt>
                <c:pt idx="39">
                  <c:v>0.9</c:v>
                </c:pt>
                <c:pt idx="40">
                  <c:v>0.9</c:v>
                </c:pt>
                <c:pt idx="41">
                  <c:v>0.9</c:v>
                </c:pt>
                <c:pt idx="42">
                  <c:v>0.9</c:v>
                </c:pt>
                <c:pt idx="43">
                  <c:v>0.9</c:v>
                </c:pt>
                <c:pt idx="44">
                  <c:v>0.9</c:v>
                </c:pt>
                <c:pt idx="45">
                  <c:v>0.9</c:v>
                </c:pt>
                <c:pt idx="46">
                  <c:v>0.89361702127659581</c:v>
                </c:pt>
                <c:pt idx="47">
                  <c:v>0.875</c:v>
                </c:pt>
                <c:pt idx="48">
                  <c:v>0.8571428571428571</c:v>
                </c:pt>
                <c:pt idx="49">
                  <c:v>0.84</c:v>
                </c:pt>
                <c:pt idx="50">
                  <c:v>0.82352941176470584</c:v>
                </c:pt>
                <c:pt idx="51">
                  <c:v>0.8076923076923076</c:v>
                </c:pt>
                <c:pt idx="52">
                  <c:v>0.79245283018867918</c:v>
                </c:pt>
                <c:pt idx="53">
                  <c:v>0.77777777777777768</c:v>
                </c:pt>
                <c:pt idx="54">
                  <c:v>0.76363636363636356</c:v>
                </c:pt>
                <c:pt idx="55">
                  <c:v>0.74999999999999989</c:v>
                </c:pt>
                <c:pt idx="56">
                  <c:v>0.73684210526315796</c:v>
                </c:pt>
                <c:pt idx="57">
                  <c:v>0.72413793103448276</c:v>
                </c:pt>
                <c:pt idx="58">
                  <c:v>0.71186440677966101</c:v>
                </c:pt>
                <c:pt idx="59">
                  <c:v>0.7</c:v>
                </c:pt>
                <c:pt idx="60">
                  <c:v>0.68852459016393441</c:v>
                </c:pt>
                <c:pt idx="61">
                  <c:v>0.67741935483870963</c:v>
                </c:pt>
                <c:pt idx="62">
                  <c:v>0.66666666666666663</c:v>
                </c:pt>
                <c:pt idx="63">
                  <c:v>0.65625</c:v>
                </c:pt>
                <c:pt idx="64">
                  <c:v>0.64615384615384608</c:v>
                </c:pt>
                <c:pt idx="65">
                  <c:v>0.63636363636363635</c:v>
                </c:pt>
                <c:pt idx="66">
                  <c:v>0.62686567164179097</c:v>
                </c:pt>
                <c:pt idx="67">
                  <c:v>0.61764705882352933</c:v>
                </c:pt>
                <c:pt idx="68">
                  <c:v>0.60869565217391308</c:v>
                </c:pt>
                <c:pt idx="69">
                  <c:v>0.6</c:v>
                </c:pt>
                <c:pt idx="70">
                  <c:v>0.59154929577464788</c:v>
                </c:pt>
                <c:pt idx="71">
                  <c:v>0.58333333333333337</c:v>
                </c:pt>
                <c:pt idx="72">
                  <c:v>0.57534246575342463</c:v>
                </c:pt>
                <c:pt idx="73">
                  <c:v>0.56756756756756754</c:v>
                </c:pt>
                <c:pt idx="74">
                  <c:v>0.55999999999999994</c:v>
                </c:pt>
                <c:pt idx="75">
                  <c:v>0.55263157894736836</c:v>
                </c:pt>
                <c:pt idx="76">
                  <c:v>0.54545454545454541</c:v>
                </c:pt>
                <c:pt idx="77">
                  <c:v>0.53846153846153844</c:v>
                </c:pt>
                <c:pt idx="78">
                  <c:v>0.53164556962025311</c:v>
                </c:pt>
                <c:pt idx="79">
                  <c:v>0.52499999999999991</c:v>
                </c:pt>
                <c:pt idx="80">
                  <c:v>0.51851851851851849</c:v>
                </c:pt>
                <c:pt idx="81">
                  <c:v>0.51219512195121952</c:v>
                </c:pt>
                <c:pt idx="82">
                  <c:v>0.50602409638554213</c:v>
                </c:pt>
                <c:pt idx="83">
                  <c:v>0.5</c:v>
                </c:pt>
                <c:pt idx="84">
                  <c:v>0.49411764705882355</c:v>
                </c:pt>
                <c:pt idx="85">
                  <c:v>0.48837209302325579</c:v>
                </c:pt>
                <c:pt idx="86">
                  <c:v>0.48275862068965514</c:v>
                </c:pt>
                <c:pt idx="87">
                  <c:v>0.47727272727272724</c:v>
                </c:pt>
                <c:pt idx="88">
                  <c:v>0.47191011235955055</c:v>
                </c:pt>
                <c:pt idx="89">
                  <c:v>0.46666666666666662</c:v>
                </c:pt>
                <c:pt idx="90">
                  <c:v>0.46153846153846151</c:v>
                </c:pt>
                <c:pt idx="91">
                  <c:v>0.45652173913043476</c:v>
                </c:pt>
                <c:pt idx="92">
                  <c:v>0.45161290322580638</c:v>
                </c:pt>
                <c:pt idx="93">
                  <c:v>0.44680851063829791</c:v>
                </c:pt>
                <c:pt idx="94">
                  <c:v>0.44210526315789472</c:v>
                </c:pt>
                <c:pt idx="95">
                  <c:v>0.4375</c:v>
                </c:pt>
                <c:pt idx="96">
                  <c:v>0.4329896907216495</c:v>
                </c:pt>
                <c:pt idx="97">
                  <c:v>0.42857142857142855</c:v>
                </c:pt>
                <c:pt idx="98">
                  <c:v>0.42424242424242425</c:v>
                </c:pt>
                <c:pt idx="99">
                  <c:v>0.42</c:v>
                </c:pt>
                <c:pt idx="100">
                  <c:v>0.41584158415841582</c:v>
                </c:pt>
                <c:pt idx="101">
                  <c:v>0.41176470588235292</c:v>
                </c:pt>
                <c:pt idx="102">
                  <c:v>0.40776699029126212</c:v>
                </c:pt>
                <c:pt idx="103">
                  <c:v>0.4038461538461538</c:v>
                </c:pt>
                <c:pt idx="104">
                  <c:v>0.39999999999999997</c:v>
                </c:pt>
                <c:pt idx="105">
                  <c:v>0.39622641509433959</c:v>
                </c:pt>
                <c:pt idx="106">
                  <c:v>0.3925233644859813</c:v>
                </c:pt>
                <c:pt idx="107">
                  <c:v>0.38888888888888884</c:v>
                </c:pt>
                <c:pt idx="108">
                  <c:v>0.38532110091743116</c:v>
                </c:pt>
                <c:pt idx="109">
                  <c:v>0.38181818181818178</c:v>
                </c:pt>
                <c:pt idx="110">
                  <c:v>0.37837837837837834</c:v>
                </c:pt>
                <c:pt idx="111">
                  <c:v>0.37499999999999994</c:v>
                </c:pt>
                <c:pt idx="112">
                  <c:v>0.37168141592920356</c:v>
                </c:pt>
                <c:pt idx="113">
                  <c:v>0.36842105263157898</c:v>
                </c:pt>
                <c:pt idx="114">
                  <c:v>0.36521739130434783</c:v>
                </c:pt>
                <c:pt idx="115">
                  <c:v>0.36206896551724138</c:v>
                </c:pt>
                <c:pt idx="116">
                  <c:v>0.35897435897435898</c:v>
                </c:pt>
                <c:pt idx="117">
                  <c:v>0.3559322033898305</c:v>
                </c:pt>
                <c:pt idx="118">
                  <c:v>0.35294117647058826</c:v>
                </c:pt>
                <c:pt idx="119">
                  <c:v>0.35</c:v>
                </c:pt>
                <c:pt idx="120">
                  <c:v>0.34710743801652894</c:v>
                </c:pt>
                <c:pt idx="121">
                  <c:v>0.34426229508196721</c:v>
                </c:pt>
                <c:pt idx="122">
                  <c:v>0.34146341463414631</c:v>
                </c:pt>
                <c:pt idx="123">
                  <c:v>0.33870967741935482</c:v>
                </c:pt>
                <c:pt idx="124">
                  <c:v>0.33599999999999997</c:v>
                </c:pt>
                <c:pt idx="125">
                  <c:v>0.33333333333333331</c:v>
                </c:pt>
                <c:pt idx="126">
                  <c:v>0.3307086614173228</c:v>
                </c:pt>
                <c:pt idx="127">
                  <c:v>0.328125</c:v>
                </c:pt>
                <c:pt idx="128">
                  <c:v>0.32558139534883718</c:v>
                </c:pt>
                <c:pt idx="129">
                  <c:v>0.32307692307692304</c:v>
                </c:pt>
                <c:pt idx="130">
                  <c:v>0.32061068702290074</c:v>
                </c:pt>
                <c:pt idx="131">
                  <c:v>0.31818181818181818</c:v>
                </c:pt>
                <c:pt idx="132">
                  <c:v>0.31578947368421051</c:v>
                </c:pt>
                <c:pt idx="133">
                  <c:v>0.31343283582089548</c:v>
                </c:pt>
                <c:pt idx="134">
                  <c:v>0.31111111111111106</c:v>
                </c:pt>
                <c:pt idx="135">
                  <c:v>0.30882352941176466</c:v>
                </c:pt>
                <c:pt idx="136">
                  <c:v>0.30656934306569339</c:v>
                </c:pt>
                <c:pt idx="137">
                  <c:v>0.30434782608695654</c:v>
                </c:pt>
                <c:pt idx="138">
                  <c:v>0.30215827338129497</c:v>
                </c:pt>
                <c:pt idx="139">
                  <c:v>0.3</c:v>
                </c:pt>
                <c:pt idx="140">
                  <c:v>0.2978723404255319</c:v>
                </c:pt>
                <c:pt idx="141">
                  <c:v>0.29577464788732394</c:v>
                </c:pt>
                <c:pt idx="142">
                  <c:v>0.2937062937062937</c:v>
                </c:pt>
                <c:pt idx="143">
                  <c:v>0.29166666666666669</c:v>
                </c:pt>
                <c:pt idx="144">
                  <c:v>0.28965517241379313</c:v>
                </c:pt>
                <c:pt idx="145">
                  <c:v>0.28767123287671231</c:v>
                </c:pt>
                <c:pt idx="146">
                  <c:v>0.2857142857142857</c:v>
                </c:pt>
                <c:pt idx="147">
                  <c:v>0.28378378378378377</c:v>
                </c:pt>
                <c:pt idx="148">
                  <c:v>0.28187919463087246</c:v>
                </c:pt>
                <c:pt idx="149">
                  <c:v>0.27999999999999997</c:v>
                </c:pt>
                <c:pt idx="150">
                  <c:v>0.27814569536423839</c:v>
                </c:pt>
                <c:pt idx="151">
                  <c:v>0.27631578947368418</c:v>
                </c:pt>
                <c:pt idx="152">
                  <c:v>0.2745098039215686</c:v>
                </c:pt>
                <c:pt idx="153">
                  <c:v>0.27272727272727271</c:v>
                </c:pt>
                <c:pt idx="154">
                  <c:v>0.27096774193548384</c:v>
                </c:pt>
                <c:pt idx="155">
                  <c:v>0.26923076923076922</c:v>
                </c:pt>
                <c:pt idx="156">
                  <c:v>0.26751592356687898</c:v>
                </c:pt>
                <c:pt idx="157">
                  <c:v>0.26582278481012656</c:v>
                </c:pt>
                <c:pt idx="158">
                  <c:v>0.26415094339622641</c:v>
                </c:pt>
                <c:pt idx="159">
                  <c:v>0.26249999999999996</c:v>
                </c:pt>
                <c:pt idx="160">
                  <c:v>0.2608695652173913</c:v>
                </c:pt>
                <c:pt idx="161">
                  <c:v>0.25925925925925924</c:v>
                </c:pt>
                <c:pt idx="162">
                  <c:v>0.25766871165644173</c:v>
                </c:pt>
                <c:pt idx="163">
                  <c:v>0.25609756097560976</c:v>
                </c:pt>
                <c:pt idx="164">
                  <c:v>0.25454545454545457</c:v>
                </c:pt>
                <c:pt idx="165">
                  <c:v>0.25301204819277107</c:v>
                </c:pt>
                <c:pt idx="166">
                  <c:v>0.25149700598802394</c:v>
                </c:pt>
                <c:pt idx="167">
                  <c:v>0.25</c:v>
                </c:pt>
                <c:pt idx="168">
                  <c:v>0.24852071005917159</c:v>
                </c:pt>
                <c:pt idx="169">
                  <c:v>0.24705882352941178</c:v>
                </c:pt>
                <c:pt idx="170">
                  <c:v>0.24561403508771928</c:v>
                </c:pt>
                <c:pt idx="171">
                  <c:v>0.2441860465116279</c:v>
                </c:pt>
                <c:pt idx="172">
                  <c:v>0.24277456647398843</c:v>
                </c:pt>
                <c:pt idx="173">
                  <c:v>0.24137931034482757</c:v>
                </c:pt>
                <c:pt idx="174">
                  <c:v>0.24</c:v>
                </c:pt>
                <c:pt idx="175">
                  <c:v>0.23863636363636362</c:v>
                </c:pt>
                <c:pt idx="176">
                  <c:v>0.23728813559322032</c:v>
                </c:pt>
                <c:pt idx="177">
                  <c:v>0.23595505617977527</c:v>
                </c:pt>
                <c:pt idx="178">
                  <c:v>0.23463687150837986</c:v>
                </c:pt>
                <c:pt idx="179">
                  <c:v>0.23333333333333331</c:v>
                </c:pt>
                <c:pt idx="180">
                  <c:v>0.23204419889502761</c:v>
                </c:pt>
                <c:pt idx="181">
                  <c:v>0.23076923076923075</c:v>
                </c:pt>
                <c:pt idx="182">
                  <c:v>0.22950819672131145</c:v>
                </c:pt>
                <c:pt idx="183">
                  <c:v>0.22826086956521738</c:v>
                </c:pt>
                <c:pt idx="184">
                  <c:v>0.22702702702702701</c:v>
                </c:pt>
                <c:pt idx="185">
                  <c:v>0.22580645161290319</c:v>
                </c:pt>
                <c:pt idx="186">
                  <c:v>0.2245989304812834</c:v>
                </c:pt>
                <c:pt idx="187">
                  <c:v>0.22340425531914895</c:v>
                </c:pt>
                <c:pt idx="188">
                  <c:v>0.22222222222222224</c:v>
                </c:pt>
                <c:pt idx="189">
                  <c:v>0.22105263157894736</c:v>
                </c:pt>
                <c:pt idx="190">
                  <c:v>0.21989528795811519</c:v>
                </c:pt>
                <c:pt idx="191">
                  <c:v>0.21875</c:v>
                </c:pt>
                <c:pt idx="192">
                  <c:v>0.21761658031088082</c:v>
                </c:pt>
                <c:pt idx="193">
                  <c:v>0.21649484536082475</c:v>
                </c:pt>
                <c:pt idx="194">
                  <c:v>0.21538461538461537</c:v>
                </c:pt>
                <c:pt idx="195">
                  <c:v>0.21428571428571427</c:v>
                </c:pt>
                <c:pt idx="196">
                  <c:v>0.21319796954314721</c:v>
                </c:pt>
                <c:pt idx="197">
                  <c:v>0.21212121212121213</c:v>
                </c:pt>
                <c:pt idx="198">
                  <c:v>0.21105527638190955</c:v>
                </c:pt>
                <c:pt idx="199">
                  <c:v>0.21</c:v>
                </c:pt>
                <c:pt idx="200">
                  <c:v>0.20895522388059704</c:v>
                </c:pt>
                <c:pt idx="201">
                  <c:v>0.20792079207920791</c:v>
                </c:pt>
                <c:pt idx="202">
                  <c:v>0.20689655172413796</c:v>
                </c:pt>
                <c:pt idx="203">
                  <c:v>0.20588235294117646</c:v>
                </c:pt>
                <c:pt idx="204">
                  <c:v>0.20487804878048782</c:v>
                </c:pt>
                <c:pt idx="205">
                  <c:v>0.20388349514563106</c:v>
                </c:pt>
                <c:pt idx="206">
                  <c:v>0.20289855072463769</c:v>
                </c:pt>
                <c:pt idx="207">
                  <c:v>0.2019230769230769</c:v>
                </c:pt>
                <c:pt idx="208">
                  <c:v>0.20095693779904306</c:v>
                </c:pt>
                <c:pt idx="209">
                  <c:v>0.19999999999999998</c:v>
                </c:pt>
                <c:pt idx="210">
                  <c:v>0.1990521327014218</c:v>
                </c:pt>
                <c:pt idx="211">
                  <c:v>0.1981132075471698</c:v>
                </c:pt>
                <c:pt idx="212">
                  <c:v>0.19718309859154931</c:v>
                </c:pt>
                <c:pt idx="213">
                  <c:v>0.19626168224299065</c:v>
                </c:pt>
                <c:pt idx="214">
                  <c:v>0.19534883720930232</c:v>
                </c:pt>
                <c:pt idx="215">
                  <c:v>0.19444444444444442</c:v>
                </c:pt>
                <c:pt idx="216">
                  <c:v>0.19354838709677419</c:v>
                </c:pt>
                <c:pt idx="217">
                  <c:v>0.19266055045871558</c:v>
                </c:pt>
                <c:pt idx="218">
                  <c:v>0.19178082191780821</c:v>
                </c:pt>
                <c:pt idx="219">
                  <c:v>0.19090909090909089</c:v>
                </c:pt>
                <c:pt idx="220">
                  <c:v>0.19004524886877827</c:v>
                </c:pt>
                <c:pt idx="221">
                  <c:v>0.18918918918918917</c:v>
                </c:pt>
                <c:pt idx="222">
                  <c:v>0.18834080717488788</c:v>
                </c:pt>
                <c:pt idx="223">
                  <c:v>0.18749999999999997</c:v>
                </c:pt>
                <c:pt idx="224">
                  <c:v>0.18666666666666665</c:v>
                </c:pt>
                <c:pt idx="225">
                  <c:v>0.18584070796460178</c:v>
                </c:pt>
                <c:pt idx="226">
                  <c:v>0.18502202643171806</c:v>
                </c:pt>
                <c:pt idx="227">
                  <c:v>0.18421052631578949</c:v>
                </c:pt>
                <c:pt idx="228">
                  <c:v>0.18340611353711789</c:v>
                </c:pt>
                <c:pt idx="229">
                  <c:v>0.18260869565217391</c:v>
                </c:pt>
                <c:pt idx="230">
                  <c:v>0.1818181818181818</c:v>
                </c:pt>
                <c:pt idx="231">
                  <c:v>0.18103448275862069</c:v>
                </c:pt>
                <c:pt idx="232">
                  <c:v>0.18025751072961371</c:v>
                </c:pt>
                <c:pt idx="233">
                  <c:v>0.17948717948717949</c:v>
                </c:pt>
                <c:pt idx="234">
                  <c:v>0.17872340425531913</c:v>
                </c:pt>
                <c:pt idx="235">
                  <c:v>0.17796610169491525</c:v>
                </c:pt>
                <c:pt idx="236">
                  <c:v>0.17721518987341769</c:v>
                </c:pt>
                <c:pt idx="237">
                  <c:v>0.17647058823529413</c:v>
                </c:pt>
                <c:pt idx="238">
                  <c:v>0.17573221757322174</c:v>
                </c:pt>
                <c:pt idx="239">
                  <c:v>0.17499999999999999</c:v>
                </c:pt>
                <c:pt idx="240">
                  <c:v>0.17427385892116182</c:v>
                </c:pt>
                <c:pt idx="241">
                  <c:v>0.17355371900826447</c:v>
                </c:pt>
                <c:pt idx="242">
                  <c:v>0.1728395061728395</c:v>
                </c:pt>
                <c:pt idx="243">
                  <c:v>0.1721311475409836</c:v>
                </c:pt>
                <c:pt idx="244">
                  <c:v>0.1714285714285714</c:v>
                </c:pt>
                <c:pt idx="245">
                  <c:v>0.17073170731707316</c:v>
                </c:pt>
                <c:pt idx="246">
                  <c:v>0.17004048582995948</c:v>
                </c:pt>
                <c:pt idx="247">
                  <c:v>0.16935483870967741</c:v>
                </c:pt>
                <c:pt idx="248">
                  <c:v>0.16867469879518071</c:v>
                </c:pt>
                <c:pt idx="249">
                  <c:v>0.16799999999999998</c:v>
                </c:pt>
                <c:pt idx="250">
                  <c:v>0.16733067729083667</c:v>
                </c:pt>
                <c:pt idx="251">
                  <c:v>0.16666666666666666</c:v>
                </c:pt>
                <c:pt idx="252">
                  <c:v>0.16600790513833993</c:v>
                </c:pt>
                <c:pt idx="253">
                  <c:v>0.1653543307086614</c:v>
                </c:pt>
                <c:pt idx="254">
                  <c:v>0.16470588235294117</c:v>
                </c:pt>
                <c:pt idx="255">
                  <c:v>0.1640625</c:v>
                </c:pt>
                <c:pt idx="256">
                  <c:v>0.16342412451361868</c:v>
                </c:pt>
                <c:pt idx="257">
                  <c:v>0.16279069767441859</c:v>
                </c:pt>
                <c:pt idx="258">
                  <c:v>0.16216216216216217</c:v>
                </c:pt>
                <c:pt idx="259">
                  <c:v>0.16153846153846152</c:v>
                </c:pt>
                <c:pt idx="260">
                  <c:v>0.16091954022988506</c:v>
                </c:pt>
                <c:pt idx="261">
                  <c:v>0.16030534351145037</c:v>
                </c:pt>
                <c:pt idx="262">
                  <c:v>0.1596958174904943</c:v>
                </c:pt>
                <c:pt idx="263">
                  <c:v>0.15909090909090909</c:v>
                </c:pt>
                <c:pt idx="264">
                  <c:v>0.15849056603773584</c:v>
                </c:pt>
                <c:pt idx="265">
                  <c:v>0.15789473684210525</c:v>
                </c:pt>
                <c:pt idx="266">
                  <c:v>0.15730337078651685</c:v>
                </c:pt>
                <c:pt idx="267">
                  <c:v>0.15671641791044774</c:v>
                </c:pt>
                <c:pt idx="268">
                  <c:v>0.15613382899628253</c:v>
                </c:pt>
                <c:pt idx="269">
                  <c:v>0.15555555555555553</c:v>
                </c:pt>
                <c:pt idx="270">
                  <c:v>0.15498154981549814</c:v>
                </c:pt>
                <c:pt idx="271">
                  <c:v>0.15441176470588233</c:v>
                </c:pt>
                <c:pt idx="272">
                  <c:v>0.15384615384615385</c:v>
                </c:pt>
                <c:pt idx="273">
                  <c:v>0.15328467153284669</c:v>
                </c:pt>
                <c:pt idx="274">
                  <c:v>0.15272727272727271</c:v>
                </c:pt>
                <c:pt idx="275">
                  <c:v>0.15217391304347827</c:v>
                </c:pt>
                <c:pt idx="276">
                  <c:v>0.15162454873646208</c:v>
                </c:pt>
                <c:pt idx="277">
                  <c:v>0.15107913669064749</c:v>
                </c:pt>
                <c:pt idx="278">
                  <c:v>0.15053763440860216</c:v>
                </c:pt>
                <c:pt idx="279">
                  <c:v>0.15</c:v>
                </c:pt>
                <c:pt idx="280">
                  <c:v>0.1494661921708185</c:v>
                </c:pt>
                <c:pt idx="281">
                  <c:v>0.14893617021276595</c:v>
                </c:pt>
                <c:pt idx="282">
                  <c:v>0.14840989399293286</c:v>
                </c:pt>
                <c:pt idx="283">
                  <c:v>0.14788732394366197</c:v>
                </c:pt>
                <c:pt idx="284">
                  <c:v>0.14736842105263157</c:v>
                </c:pt>
                <c:pt idx="285">
                  <c:v>0.14685314685314685</c:v>
                </c:pt>
                <c:pt idx="286">
                  <c:v>0.14634146341463414</c:v>
                </c:pt>
                <c:pt idx="287">
                  <c:v>0.14583333333333334</c:v>
                </c:pt>
                <c:pt idx="288">
                  <c:v>0.14532871972318337</c:v>
                </c:pt>
                <c:pt idx="289">
                  <c:v>0.14482758620689656</c:v>
                </c:pt>
                <c:pt idx="290">
                  <c:v>0.14432989690721648</c:v>
                </c:pt>
                <c:pt idx="291">
                  <c:v>0.14383561643835616</c:v>
                </c:pt>
                <c:pt idx="292">
                  <c:v>0.14334470989761092</c:v>
                </c:pt>
                <c:pt idx="293">
                  <c:v>0.14285714285714285</c:v>
                </c:pt>
                <c:pt idx="294">
                  <c:v>0.14237288135593218</c:v>
                </c:pt>
                <c:pt idx="295">
                  <c:v>0.14189189189189189</c:v>
                </c:pt>
                <c:pt idx="296">
                  <c:v>0.14141414141414141</c:v>
                </c:pt>
                <c:pt idx="297">
                  <c:v>0.14093959731543623</c:v>
                </c:pt>
                <c:pt idx="298">
                  <c:v>0.14046822742474915</c:v>
                </c:pt>
                <c:pt idx="299">
                  <c:v>0.14000000000000001</c:v>
                </c:pt>
                <c:pt idx="300">
                  <c:v>0.13907131267866804</c:v>
                </c:pt>
                <c:pt idx="301">
                  <c:v>0.13815183544581378</c:v>
                </c:pt>
                <c:pt idx="302">
                  <c:v>0.13724144691696893</c:v>
                </c:pt>
                <c:pt idx="303">
                  <c:v>0.13634002770083103</c:v>
                </c:pt>
                <c:pt idx="304">
                  <c:v>0.13544746036011826</c:v>
                </c:pt>
                <c:pt idx="305">
                  <c:v>0.13456362937331795</c:v>
                </c:pt>
                <c:pt idx="306">
                  <c:v>0.13368842109730608</c:v>
                </c:pt>
                <c:pt idx="307">
                  <c:v>0.13282172373081463</c:v>
                </c:pt>
                <c:pt idx="308">
                  <c:v>0.13196342727872562</c:v>
                </c:pt>
                <c:pt idx="309">
                  <c:v>0.13111342351716959</c:v>
                </c:pt>
                <c:pt idx="310">
                  <c:v>0.13027160595940904</c:v>
                </c:pt>
                <c:pt idx="311">
                  <c:v>0.1294378698224852</c:v>
                </c:pt>
                <c:pt idx="312">
                  <c:v>0.12861211199461056</c:v>
                </c:pt>
                <c:pt idx="313">
                  <c:v>0.12779423100328613</c:v>
                </c:pt>
                <c:pt idx="314">
                  <c:v>0.126984126984127</c:v>
                </c:pt>
                <c:pt idx="315">
                  <c:v>0.12618170165037651</c:v>
                </c:pt>
                <c:pt idx="316">
                  <c:v>0.12538685826309348</c:v>
                </c:pt>
                <c:pt idx="317">
                  <c:v>0.12459950160199358</c:v>
                </c:pt>
                <c:pt idx="318">
                  <c:v>0.12381953793693065</c:v>
                </c:pt>
                <c:pt idx="319">
                  <c:v>0.12304687499999997</c:v>
                </c:pt>
                <c:pt idx="320">
                  <c:v>0.12228142195824963</c:v>
                </c:pt>
                <c:pt idx="321">
                  <c:v>0.12152308938698352</c:v>
                </c:pt>
                <c:pt idx="322">
                  <c:v>0.12077178924364271</c:v>
                </c:pt>
                <c:pt idx="323">
                  <c:v>0.12002743484224963</c:v>
                </c:pt>
                <c:pt idx="324">
                  <c:v>0.11928994082840237</c:v>
                </c:pt>
                <c:pt idx="325">
                  <c:v>0.11855922315480448</c:v>
                </c:pt>
                <c:pt idx="326">
                  <c:v>0.11783519905731842</c:v>
                </c:pt>
                <c:pt idx="327">
                  <c:v>0.11711778703152888</c:v>
                </c:pt>
                <c:pt idx="328">
                  <c:v>0.11640690680980405</c:v>
                </c:pt>
                <c:pt idx="329">
                  <c:v>0.11570247933884299</c:v>
                </c:pt>
                <c:pt idx="330">
                  <c:v>0.11500442675769662</c:v>
                </c:pt>
                <c:pt idx="331">
                  <c:v>0.11431267237625201</c:v>
                </c:pt>
                <c:pt idx="332">
                  <c:v>0.11362714065416768</c:v>
                </c:pt>
                <c:pt idx="333">
                  <c:v>0.11294775718025028</c:v>
                </c:pt>
                <c:pt idx="334">
                  <c:v>0.11227444865226108</c:v>
                </c:pt>
                <c:pt idx="335">
                  <c:v>0.11160714285714288</c:v>
                </c:pt>
                <c:pt idx="336">
                  <c:v>0.11094576865165669</c:v>
                </c:pt>
                <c:pt idx="337">
                  <c:v>0.11029025594341936</c:v>
                </c:pt>
                <c:pt idx="338">
                  <c:v>0.10964053567233142</c:v>
                </c:pt>
                <c:pt idx="339">
                  <c:v>0.10899653979238756</c:v>
                </c:pt>
                <c:pt idx="340">
                  <c:v>0.10835820125385917</c:v>
                </c:pt>
                <c:pt idx="341">
                  <c:v>0.10772545398584181</c:v>
                </c:pt>
                <c:pt idx="342">
                  <c:v>0.10709823287915748</c:v>
                </c:pt>
                <c:pt idx="343">
                  <c:v>0.1064764737696052</c:v>
                </c:pt>
                <c:pt idx="344">
                  <c:v>0.10586011342155008</c:v>
                </c:pt>
                <c:pt idx="345">
                  <c:v>0.1052490895118447</c:v>
                </c:pt>
                <c:pt idx="346">
                  <c:v>0.1046433406140737</c:v>
                </c:pt>
                <c:pt idx="347">
                  <c:v>0.10404280618311534</c:v>
                </c:pt>
                <c:pt idx="348">
                  <c:v>0.10344742654001197</c:v>
                </c:pt>
                <c:pt idx="349">
                  <c:v>0.10285714285714286</c:v>
                </c:pt>
                <c:pt idx="350">
                  <c:v>0.10227189714369203</c:v>
                </c:pt>
                <c:pt idx="351">
                  <c:v>0.10169163223140497</c:v>
                </c:pt>
                <c:pt idx="352">
                  <c:v>0.10111629176062725</c:v>
                </c:pt>
                <c:pt idx="353">
                  <c:v>0.10054582016661878</c:v>
                </c:pt>
                <c:pt idx="354">
                  <c:v>9.9980162666137684E-2</c:v>
                </c:pt>
                <c:pt idx="355">
                  <c:v>9.9419265244287333E-2</c:v>
                </c:pt>
                <c:pt idx="356">
                  <c:v>9.8863074641621362E-2</c:v>
                </c:pt>
                <c:pt idx="357">
                  <c:v>9.8311538341499957E-2</c:v>
                </c:pt>
                <c:pt idx="358">
                  <c:v>9.7764604557692758E-2</c:v>
                </c:pt>
                <c:pt idx="359">
                  <c:v>9.722222222222221E-2</c:v>
                </c:pt>
                <c:pt idx="360">
                  <c:v>9.6684340973442501E-2</c:v>
                </c:pt>
                <c:pt idx="361">
                  <c:v>9.6150911144348469E-2</c:v>
                </c:pt>
                <c:pt idx="362">
                  <c:v>9.5621883751109901E-2</c:v>
                </c:pt>
                <c:pt idx="363">
                  <c:v>9.5097210481825858E-2</c:v>
                </c:pt>
                <c:pt idx="364">
                  <c:v>9.4576843685494461E-2</c:v>
                </c:pt>
                <c:pt idx="365">
                  <c:v>9.406073636119322E-2</c:v>
                </c:pt>
                <c:pt idx="366">
                  <c:v>9.3548842147465644E-2</c:v>
                </c:pt>
                <c:pt idx="367">
                  <c:v>9.3041115311909256E-2</c:v>
                </c:pt>
                <c:pt idx="368">
                  <c:v>9.2537510740961074E-2</c:v>
                </c:pt>
                <c:pt idx="369">
                  <c:v>9.2037983929875819E-2</c:v>
                </c:pt>
                <c:pt idx="370">
                  <c:v>9.1542490972893256E-2</c:v>
                </c:pt>
                <c:pt idx="371">
                  <c:v>9.1050988553589993E-2</c:v>
                </c:pt>
                <c:pt idx="372">
                  <c:v>9.0563433935412455E-2</c:v>
                </c:pt>
                <c:pt idx="373">
                  <c:v>9.0079784952386388E-2</c:v>
                </c:pt>
                <c:pt idx="374">
                  <c:v>8.9599999999999999E-2</c:v>
                </c:pt>
                <c:pt idx="375">
                  <c:v>8.9124038026256236E-2</c:v>
                </c:pt>
                <c:pt idx="376">
                  <c:v>8.8651858522891175E-2</c:v>
                </c:pt>
                <c:pt idx="377">
                  <c:v>8.8183421516754859E-2</c:v>
                </c:pt>
                <c:pt idx="378">
                  <c:v>8.7718687561350872E-2</c:v>
                </c:pt>
                <c:pt idx="379">
                  <c:v>8.7257617728531855E-2</c:v>
                </c:pt>
                <c:pt idx="380">
                  <c:v>8.6800173600347197E-2</c:v>
                </c:pt>
                <c:pt idx="381">
                  <c:v>8.6346317261040001E-2</c:v>
                </c:pt>
                <c:pt idx="382">
                  <c:v>8.5896011289190055E-2</c:v>
                </c:pt>
                <c:pt idx="383">
                  <c:v>8.544921875E-2</c:v>
                </c:pt>
                <c:pt idx="384">
                  <c:v>8.500590318772136E-2</c:v>
                </c:pt>
                <c:pt idx="385">
                  <c:v>8.4566028618217937E-2</c:v>
                </c:pt>
                <c:pt idx="386">
                  <c:v>8.4129559521663358E-2</c:v>
                </c:pt>
                <c:pt idx="387">
                  <c:v>8.3696460835370398E-2</c:v>
                </c:pt>
                <c:pt idx="388">
                  <c:v>8.3266697946748958E-2</c:v>
                </c:pt>
                <c:pt idx="389">
                  <c:v>8.2840236686390539E-2</c:v>
                </c:pt>
                <c:pt idx="390">
                  <c:v>8.2417043321276015E-2</c:v>
                </c:pt>
                <c:pt idx="391">
                  <c:v>8.1997084548104962E-2</c:v>
                </c:pt>
                <c:pt idx="392">
                  <c:v>8.1580327486743195E-2</c:v>
                </c:pt>
                <c:pt idx="393">
                  <c:v>8.1166739673787014E-2</c:v>
                </c:pt>
                <c:pt idx="394">
                  <c:v>8.0756289056240979E-2</c:v>
                </c:pt>
                <c:pt idx="395">
                  <c:v>8.0348943985307619E-2</c:v>
                </c:pt>
                <c:pt idx="396">
                  <c:v>7.9944673210286213E-2</c:v>
                </c:pt>
                <c:pt idx="397">
                  <c:v>7.9543445872578972E-2</c:v>
                </c:pt>
                <c:pt idx="398">
                  <c:v>7.9145231499802127E-2</c:v>
                </c:pt>
                <c:pt idx="399">
                  <c:v>7.8750000000000001E-2</c:v>
                </c:pt>
              </c:numCache>
            </c:numRef>
          </c:yVal>
          <c:smooth val="0"/>
          <c:extLst>
            <c:ext xmlns:c16="http://schemas.microsoft.com/office/drawing/2014/chart" uri="{C3380CC4-5D6E-409C-BE32-E72D297353CC}">
              <c16:uniqueId val="{00000000-3941-4529-88E6-AD79A2C749EB}"/>
            </c:ext>
          </c:extLst>
        </c:ser>
        <c:dLbls>
          <c:showLegendKey val="0"/>
          <c:showVal val="0"/>
          <c:showCatName val="0"/>
          <c:showSerName val="0"/>
          <c:showPercent val="0"/>
          <c:showBubbleSize val="0"/>
        </c:dLbls>
        <c:axId val="2115594304"/>
        <c:axId val="2115591392"/>
      </c:scatterChart>
      <c:valAx>
        <c:axId val="21155943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T(sec)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115591392"/>
        <c:crosses val="autoZero"/>
        <c:crossBetween val="midCat"/>
      </c:valAx>
      <c:valAx>
        <c:axId val="211559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en-US"/>
                  <a:t>Sa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1155943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579120</xdr:colOff>
      <xdr:row>6</xdr:row>
      <xdr:rowOff>209550</xdr:rowOff>
    </xdr:from>
    <xdr:to>
      <xdr:col>5</xdr:col>
      <xdr:colOff>556260</xdr:colOff>
      <xdr:row>19</xdr:row>
      <xdr:rowOff>121920</xdr:rowOff>
    </xdr:to>
    <xdr:graphicFrame macro="">
      <xdr:nvGraphicFramePr>
        <xdr:cNvPr id="2" name="Chart 1">
          <a:extLst>
            <a:ext uri="{FF2B5EF4-FFF2-40B4-BE49-F238E27FC236}">
              <a16:creationId xmlns:a16="http://schemas.microsoft.com/office/drawing/2014/main" id="{F8FBFCC2-A8CC-427D-869E-486A853062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7620</xdr:colOff>
      <xdr:row>0</xdr:row>
      <xdr:rowOff>68580</xdr:rowOff>
    </xdr:from>
    <xdr:to>
      <xdr:col>12</xdr:col>
      <xdr:colOff>274320</xdr:colOff>
      <xdr:row>4</xdr:row>
      <xdr:rowOff>15240</xdr:rowOff>
    </xdr:to>
    <xdr:pic>
      <xdr:nvPicPr>
        <xdr:cNvPr id="8" name="Picture 7">
          <a:extLst>
            <a:ext uri="{FF2B5EF4-FFF2-40B4-BE49-F238E27FC236}">
              <a16:creationId xmlns:a16="http://schemas.microsoft.com/office/drawing/2014/main" id="{B9548294-A5CF-44D2-B744-DECC75948F47}"/>
            </a:ext>
          </a:extLst>
        </xdr:cNvPr>
        <xdr:cNvPicPr>
          <a:picLocks noChangeAspect="1"/>
        </xdr:cNvPicPr>
      </xdr:nvPicPr>
      <xdr:blipFill>
        <a:blip xmlns:r="http://schemas.openxmlformats.org/officeDocument/2006/relationships" r:embed="rId2"/>
        <a:stretch>
          <a:fillRect/>
        </a:stretch>
      </xdr:blipFill>
      <xdr:spPr>
        <a:xfrm>
          <a:off x="12016740" y="68580"/>
          <a:ext cx="2095500" cy="2202180"/>
        </a:xfrm>
        <a:prstGeom prst="rect">
          <a:avLst/>
        </a:prstGeom>
        <a:ln w="190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141E-5282-44E2-B2E8-EAFD05893C1E}">
  <dimension ref="A1:I405"/>
  <sheetViews>
    <sheetView tabSelected="1" workbookViewId="0">
      <selection activeCell="G4" sqref="G4"/>
    </sheetView>
  </sheetViews>
  <sheetFormatPr defaultRowHeight="21.6" x14ac:dyDescent="0.3"/>
  <cols>
    <col min="1" max="1" width="41.109375" style="2" customWidth="1"/>
    <col min="2" max="2" width="30.33203125" style="2" customWidth="1"/>
    <col min="3" max="3" width="8.88671875" style="2"/>
    <col min="4" max="4" width="49.21875" style="2" customWidth="1"/>
    <col min="5" max="5" width="8.88671875" style="2"/>
    <col min="6" max="6" width="8.88671875" style="2" customWidth="1"/>
    <col min="7" max="8" width="8.88671875" style="2"/>
    <col min="9" max="9" width="10" style="2" bestFit="1" customWidth="1"/>
    <col min="10" max="16384" width="8.88671875" style="2"/>
  </cols>
  <sheetData>
    <row r="1" spans="1:9" ht="22.8" customHeight="1" thickTop="1" thickBot="1" x14ac:dyDescent="0.35">
      <c r="A1" s="4" t="s">
        <v>2</v>
      </c>
      <c r="B1" s="4" t="s">
        <v>37</v>
      </c>
      <c r="C1" s="12"/>
      <c r="D1" s="14" t="s">
        <v>55</v>
      </c>
      <c r="E1" s="20" t="s">
        <v>60</v>
      </c>
      <c r="H1" s="1" t="s">
        <v>41</v>
      </c>
      <c r="I1" s="1" t="s">
        <v>61</v>
      </c>
    </row>
    <row r="2" spans="1:9" ht="44.4" thickTop="1" thickBot="1" x14ac:dyDescent="0.35">
      <c r="A2" s="4" t="s">
        <v>3</v>
      </c>
      <c r="B2" s="4" t="s">
        <v>72</v>
      </c>
      <c r="C2" s="12"/>
      <c r="D2" s="15" t="s">
        <v>71</v>
      </c>
      <c r="E2" s="20"/>
      <c r="H2" s="2">
        <v>0</v>
      </c>
      <c r="I2" s="3">
        <f t="shared" ref="I2:I33" si="0">IF(AND(H2&gt;=0,H2&lt;=$B$22),$B$20*(0.4+0.6*(H2/$B$22)),IF(AND(H2&gt;=$B$22,H2&lt;=$B$23),$B$20,IF(AND(H2&gt;$B$23,H2&lt;$B$24),$B$21/H2,$B$21*$B$24/(H2^2))))</f>
        <v>0.36000000000000004</v>
      </c>
    </row>
    <row r="3" spans="1:9" ht="44.4" thickTop="1" thickBot="1" x14ac:dyDescent="0.35">
      <c r="A3" s="4" t="s">
        <v>74</v>
      </c>
      <c r="B3" s="4">
        <v>18.5</v>
      </c>
      <c r="C3" s="12"/>
      <c r="D3" s="15" t="s">
        <v>57</v>
      </c>
      <c r="E3" s="20"/>
      <c r="H3" s="2">
        <v>0.02</v>
      </c>
      <c r="I3" s="3">
        <f t="shared" si="0"/>
        <v>0.41785714285714287</v>
      </c>
    </row>
    <row r="4" spans="1:9" ht="66" thickTop="1" thickBot="1" x14ac:dyDescent="0.35">
      <c r="A4" s="4" t="s">
        <v>38</v>
      </c>
      <c r="B4" s="4" t="s">
        <v>67</v>
      </c>
      <c r="C4" s="12"/>
      <c r="D4" s="15" t="s">
        <v>58</v>
      </c>
      <c r="E4" s="20"/>
      <c r="H4" s="2">
        <v>0.04</v>
      </c>
      <c r="I4" s="3">
        <f t="shared" si="0"/>
        <v>0.47571428571428576</v>
      </c>
    </row>
    <row r="5" spans="1:9" ht="87.6" thickTop="1" thickBot="1" x14ac:dyDescent="0.35">
      <c r="A5" s="5" t="s">
        <v>39</v>
      </c>
      <c r="B5" s="4" t="s">
        <v>75</v>
      </c>
      <c r="C5" s="12"/>
      <c r="D5" s="13" t="s">
        <v>59</v>
      </c>
      <c r="E5" s="20"/>
      <c r="H5" s="2">
        <v>0.06</v>
      </c>
      <c r="I5" s="3">
        <f t="shared" si="0"/>
        <v>0.53357142857142859</v>
      </c>
    </row>
    <row r="6" spans="1:9" ht="87.6" thickTop="1" thickBot="1" x14ac:dyDescent="0.35">
      <c r="A6" s="4" t="s">
        <v>4</v>
      </c>
      <c r="B6" s="4">
        <v>1.2</v>
      </c>
      <c r="D6" s="15" t="s">
        <v>69</v>
      </c>
      <c r="E6" s="20"/>
      <c r="H6" s="2">
        <v>0.08</v>
      </c>
      <c r="I6" s="3">
        <f t="shared" si="0"/>
        <v>0.59142857142857153</v>
      </c>
    </row>
    <row r="7" spans="1:9" ht="22.2" thickTop="1" x14ac:dyDescent="0.3">
      <c r="A7" s="4" t="s">
        <v>5</v>
      </c>
      <c r="B7" s="4" t="s">
        <v>73</v>
      </c>
      <c r="H7" s="2">
        <v>0.1</v>
      </c>
      <c r="I7" s="3">
        <f t="shared" si="0"/>
        <v>0.64928571428571435</v>
      </c>
    </row>
    <row r="8" spans="1:9" x14ac:dyDescent="0.3">
      <c r="A8" s="4" t="s">
        <v>70</v>
      </c>
      <c r="B8" s="4">
        <v>4.5</v>
      </c>
      <c r="H8" s="2">
        <v>0.12</v>
      </c>
      <c r="I8" s="3">
        <f t="shared" si="0"/>
        <v>0.7071428571428573</v>
      </c>
    </row>
    <row r="9" spans="1:9" ht="43.2" x14ac:dyDescent="0.3">
      <c r="A9" s="5" t="s">
        <v>66</v>
      </c>
      <c r="B9" s="4" t="s">
        <v>67</v>
      </c>
      <c r="H9" s="2">
        <v>0.14000000000000001</v>
      </c>
      <c r="I9" s="3">
        <f t="shared" si="0"/>
        <v>0.76500000000000012</v>
      </c>
    </row>
    <row r="10" spans="1:9" ht="23.4" x14ac:dyDescent="0.3">
      <c r="A10" s="6" t="s">
        <v>68</v>
      </c>
      <c r="B10" s="17" t="str">
        <f>IF(AND(OR(B7="خیلی زیاد",B7="زیاد"),OR(B2="III",B2="IV",B2="V"),B12&gt;=0.45),"تحلیل ویژه ساختگاه","OK")</f>
        <v>OK</v>
      </c>
      <c r="H10" s="2">
        <v>0.18</v>
      </c>
      <c r="I10" s="3">
        <f t="shared" si="0"/>
        <v>0.88071428571428567</v>
      </c>
    </row>
    <row r="11" spans="1:9" x14ac:dyDescent="0.3">
      <c r="A11" s="6" t="s">
        <v>6</v>
      </c>
      <c r="B11" s="7">
        <f>VLOOKUP(B1,'Ss-S1'!$A$1:$C$31,2,0)</f>
        <v>1.35</v>
      </c>
      <c r="H11" s="2">
        <v>0.2</v>
      </c>
      <c r="I11" s="3">
        <f t="shared" si="0"/>
        <v>0.9</v>
      </c>
    </row>
    <row r="12" spans="1:9" x14ac:dyDescent="0.3">
      <c r="A12" s="6" t="s">
        <v>7</v>
      </c>
      <c r="B12" s="7">
        <f>VLOOKUP(B1,'Ss-S1'!$A$1:$C$31,3,0)</f>
        <v>0.6</v>
      </c>
      <c r="H12" s="2">
        <v>0.22</v>
      </c>
      <c r="I12" s="3">
        <f t="shared" si="0"/>
        <v>0.9</v>
      </c>
    </row>
    <row r="13" spans="1:9" x14ac:dyDescent="0.3">
      <c r="A13" s="7" t="s">
        <v>40</v>
      </c>
      <c r="B13" s="8">
        <f>IF(AND(B4="خیر",B5="قاب های خمشی فولادی و مختلط"),0.072*(B3^0.8),IF(AND(B4="خیر",B5="قاب های خمشی بتن آرمه"),0.047*(B3^0.9),IF(AND(B4="خیر",B5="قاب های مهاربندی شده"),0.073*(B3^0.75),0.049*(B3^0.75))))</f>
        <v>0.74313870129911652</v>
      </c>
      <c r="H13" s="2">
        <v>0.24</v>
      </c>
      <c r="I13" s="3">
        <f t="shared" si="0"/>
        <v>0.9</v>
      </c>
    </row>
    <row r="14" spans="1:9" x14ac:dyDescent="0.3">
      <c r="A14" s="9" t="s">
        <v>41</v>
      </c>
      <c r="B14" s="8">
        <f>IF(B13&gt;B6,B6,MIN(1.4*B13,B6))</f>
        <v>1.040394181818763</v>
      </c>
      <c r="H14" s="2">
        <v>0.26</v>
      </c>
      <c r="I14" s="3">
        <f t="shared" si="0"/>
        <v>0.9</v>
      </c>
    </row>
    <row r="15" spans="1:9" x14ac:dyDescent="0.3">
      <c r="A15" s="6" t="s">
        <v>42</v>
      </c>
      <c r="B15" s="7">
        <f>IF(B7="خیلی زیاد",1.4,IF(B7="زیاد",1.2,IF(B7="متوسط",1,0.8)))</f>
        <v>1</v>
      </c>
      <c r="H15" s="2">
        <v>0.28000000000000003</v>
      </c>
      <c r="I15" s="3">
        <f t="shared" si="0"/>
        <v>0.9</v>
      </c>
    </row>
    <row r="16" spans="1:9" x14ac:dyDescent="0.3">
      <c r="A16" s="9" t="s">
        <v>43</v>
      </c>
      <c r="B16" s="7">
        <f>IF(AND(B9="بله",B2="I"),0.9,IF(B2="I",1,IF(AND(B2="II",B11&gt;=1.25),1,IF(AND(B2="II",B11&lt;=0.75),1.2,IF(AND(B2="III",B11&gt;=1.25),1,IF(AND(B2="IV",B11&gt;=1.25),1.1,IF(AND(B2="IV",B11&gt;=0.75,B11&lt;=1),1.3,IF(AND(B2="V",B11&gt;=1.25),1.2,IF(AND(B2="V",B11&gt;=0.75,B11&lt;=1),1.4,IF(AND(B2="II",B11&gt;0.75,B11&lt;1),(-0.1/0.25)*(B11-0.75)+1.2,IF(AND(B2="II",B11&gt;1,B11&lt;1.25),(-0.1/0.25)*(B11-1)+1.1,IF(AND(B2="III",B11&gt;1,B11&lt;1.25),(-0.1/0.25)*(B11-1)+1.1,IF(AND(B2="III",B11&gt;0.75,B11&lt;1),(-0.1/0.25)*(B11-0.75)+1.2,IF(AND(B2="III",B11&gt;0.5,B11&lt;0.75),(-0.1/0.25)*(B11-0.5)+1.3,IF(AND(B2="IV",B11&gt;1,B11&lt;1.25),(-0.1/0.25)*(B11-1)+1.3,IF(AND(B2="IV",B11&gt;0.5,B2&lt;0.75),(-0.1/0.25)*(B11-0.5)+1.6,IF(AND(B2="V",B11&gt;1,B11&lt;1.25),(-0.1/0.25)*(B11-1)+1.4,IF(AND(B2="V",B11&gt;0.5,B11&lt;0.75),(-0.1/0.25)*(B11-0.5)+1.6,"طیف ویژه ساختگاه"))))))))))))))))))</f>
        <v>1</v>
      </c>
      <c r="H16" s="2">
        <v>0.3</v>
      </c>
      <c r="I16" s="3">
        <f t="shared" si="0"/>
        <v>0.9</v>
      </c>
    </row>
    <row r="17" spans="1:9" x14ac:dyDescent="0.3">
      <c r="A17" s="9" t="s">
        <v>44</v>
      </c>
      <c r="B17" s="7">
        <f>IF(AND(B9="بله",B2="I"),0.9,IF(B2="I",1,IF(AND(B2="II",B12&gt;=0.3),1.3,IF(AND(B2="II",B12&gt;=0.2,B12&lt;0.3),(-0.2/0.1)*(B12-0.2)+1.5,IF(AND(B2="III",B12&gt;=0.3),2.1,IF(AND(B2="III",B12&gt;=0.2,B12&lt;0.3),(B12-0.2)+2.2,IF(AND(B2="IV",B12&gt;=0.5),2.8,IF(AND(B2="IV",B12&gt;=0.4,B12&lt;0.5),(-4)*(B12-0.4)+3.2,IF(AND(B2="IV",B12&gt;=0.3,B12&lt;0.4),(-1)*(B12-0.2)+3.3,IF(AND(B2="V",B12&gt;=0.3),2.1,IF(AND(B2="V",B12&gt;=0.2,B12&lt;0.3),(-1)*(B12-0.2)+2.2,"طیف ویژه ساختگاه")))))))))))</f>
        <v>2.1</v>
      </c>
      <c r="H17" s="2">
        <v>0.32</v>
      </c>
      <c r="I17" s="3">
        <f t="shared" si="0"/>
        <v>0.9</v>
      </c>
    </row>
    <row r="18" spans="1:9" x14ac:dyDescent="0.3">
      <c r="A18" s="9" t="s">
        <v>45</v>
      </c>
      <c r="B18" s="7">
        <f>B16*B11</f>
        <v>1.35</v>
      </c>
      <c r="H18" s="2">
        <v>0.34</v>
      </c>
      <c r="I18" s="3">
        <f t="shared" si="0"/>
        <v>0.9</v>
      </c>
    </row>
    <row r="19" spans="1:9" x14ac:dyDescent="0.3">
      <c r="A19" s="9" t="s">
        <v>46</v>
      </c>
      <c r="B19" s="8">
        <f>B17*B12</f>
        <v>1.26</v>
      </c>
      <c r="H19" s="2">
        <v>0.36</v>
      </c>
      <c r="I19" s="3">
        <f t="shared" si="0"/>
        <v>0.9</v>
      </c>
    </row>
    <row r="20" spans="1:9" x14ac:dyDescent="0.3">
      <c r="A20" s="9" t="s">
        <v>47</v>
      </c>
      <c r="B20" s="7">
        <f>(2/3)*(B18)</f>
        <v>0.9</v>
      </c>
      <c r="H20" s="2">
        <v>0.38</v>
      </c>
      <c r="I20" s="3">
        <f t="shared" si="0"/>
        <v>0.9</v>
      </c>
    </row>
    <row r="21" spans="1:9" x14ac:dyDescent="0.3">
      <c r="A21" s="9" t="s">
        <v>48</v>
      </c>
      <c r="B21" s="7">
        <f>(2/3)*(B19)</f>
        <v>0.84</v>
      </c>
      <c r="H21" s="2">
        <v>0.4</v>
      </c>
      <c r="I21" s="3">
        <f t="shared" si="0"/>
        <v>0.9</v>
      </c>
    </row>
    <row r="22" spans="1:9" x14ac:dyDescent="0.3">
      <c r="A22" s="9" t="s">
        <v>49</v>
      </c>
      <c r="B22" s="8">
        <f>0.2*(B21/B20)</f>
        <v>0.18666666666666665</v>
      </c>
      <c r="H22" s="2">
        <v>0.42</v>
      </c>
      <c r="I22" s="3">
        <f t="shared" si="0"/>
        <v>0.9</v>
      </c>
    </row>
    <row r="23" spans="1:9" x14ac:dyDescent="0.3">
      <c r="A23" s="9" t="s">
        <v>50</v>
      </c>
      <c r="B23" s="8">
        <f>B21/B20</f>
        <v>0.93333333333333324</v>
      </c>
      <c r="H23" s="2">
        <v>0.44</v>
      </c>
      <c r="I23" s="3">
        <f t="shared" si="0"/>
        <v>0.9</v>
      </c>
    </row>
    <row r="24" spans="1:9" x14ac:dyDescent="0.3">
      <c r="A24" s="9" t="s">
        <v>51</v>
      </c>
      <c r="B24" s="7">
        <v>6</v>
      </c>
      <c r="H24" s="2">
        <v>0.46</v>
      </c>
      <c r="I24" s="3">
        <f t="shared" si="0"/>
        <v>0.9</v>
      </c>
    </row>
    <row r="25" spans="1:9" x14ac:dyDescent="0.3">
      <c r="A25" s="9" t="s">
        <v>52</v>
      </c>
      <c r="B25" s="8">
        <f>IF(AND(B14&gt;=0,B14&lt;=B22),B20*(0.4+(0.6*B14/B22)),IF(AND(B14&gt;=B22,B14&lt;=B23),B20,IF(AND(B14&gt;B23,B14&lt;B24),B21/B14,B21*B24/(B14^2))))</f>
        <v>0.80738629134926121</v>
      </c>
      <c r="H25" s="2">
        <v>0.48</v>
      </c>
      <c r="I25" s="3">
        <f t="shared" si="0"/>
        <v>0.9</v>
      </c>
    </row>
    <row r="26" spans="1:9" x14ac:dyDescent="0.3">
      <c r="A26" s="9" t="s">
        <v>65</v>
      </c>
      <c r="B26" s="8">
        <f>IF(AND(B6&gt;=0,B6&lt;=B22),B20*(0.4+(0.6*B6/B22)),IF(AND(B6&gt;=B22,B6&lt;=B23),B20,IF(AND(B6&gt;B23,B6&lt;B24),B21/B6,B21*B24/(B6^2))))</f>
        <v>0.7</v>
      </c>
      <c r="H26" s="2">
        <v>0.5</v>
      </c>
      <c r="I26" s="3">
        <f t="shared" si="0"/>
        <v>0.9</v>
      </c>
    </row>
    <row r="27" spans="1:9" x14ac:dyDescent="0.3">
      <c r="A27" s="10" t="s">
        <v>54</v>
      </c>
      <c r="B27" s="18">
        <f>IF(B12&gt;=0.6,MAX(0.5*B12/(B8/B15),0.044*B20*B15,0.01),MAX(0.044*B20*B15,0.01))</f>
        <v>6.6666666666666666E-2</v>
      </c>
      <c r="H27" s="2">
        <v>0.52</v>
      </c>
      <c r="I27" s="3">
        <f t="shared" si="0"/>
        <v>0.9</v>
      </c>
    </row>
    <row r="28" spans="1:9" x14ac:dyDescent="0.3">
      <c r="A28" s="10" t="s">
        <v>53</v>
      </c>
      <c r="B28" s="18">
        <f>MAX(B25*B15/B8,B27)</f>
        <v>0.17941917585539138</v>
      </c>
      <c r="H28" s="2">
        <v>0.54</v>
      </c>
      <c r="I28" s="3">
        <f t="shared" si="0"/>
        <v>0.9</v>
      </c>
    </row>
    <row r="29" spans="1:9" x14ac:dyDescent="0.3">
      <c r="A29" s="16" t="s">
        <v>56</v>
      </c>
      <c r="B29" s="19">
        <f>IF(AND(B14&gt;=0.5,B14&lt;=2.5),0.5*B14+0.75,IF(B14&lt;0.5,1,2))</f>
        <v>1.2701970909093814</v>
      </c>
      <c r="H29" s="2">
        <v>0.56000000000000005</v>
      </c>
      <c r="I29" s="3">
        <f t="shared" si="0"/>
        <v>0.9</v>
      </c>
    </row>
    <row r="30" spans="1:9" x14ac:dyDescent="0.3">
      <c r="A30" s="11" t="s">
        <v>62</v>
      </c>
      <c r="B30" s="11" t="str">
        <f>IF(AND((B15*B21)&lt;=0.4,(B15*B20)&lt;=0.75,B7="خیلی زیاد"),"SDC-3",IF(AND((B15*B21)&lt;=0.4,(B15*B20)&lt;=0.75,B7="زیاد"),"SDC-2",IF(AND((B15*B21)&lt;=0.4,(B15*B20)&lt;=0.75,B7="متوسط"),"SDC-1",IF(AND((B15*B21)&lt;=0.4,(B15*B20)&lt;=0.75,B7="کم"),"SDC-1",IF(AND(B7="خیلی زیاد",OR((B15*B21)&gt;0.4,AND((B15*B20)&gt;0.75,(B15*B12)&lt;=0.6))),"SDC-3",IF(AND(B7=" زیاد",OR((B15*B21)&gt;0.4,AND((B15*B20)&gt;0.75,(B15*B12)&lt;=0.6))),"SDC-2",IF(AND(B7="متوسط",OR((B15*B21)&gt;0.4,AND((B15*B20)&gt;0.75,(B15*B12)&lt;=0.6))),"SDC-2",IF(AND(B7="کم",OR((B15*B21)&gt;0.4,AND((B15*B20)&gt;0.75,(B15*B12)&lt;=0.6))),"SDC-2",IF(AND(B7="خیلی زیاد",(B15*B12)&gt;0.6),"SDC-3",IF(AND(B7="زیاد",(B15*B12)&gt;0.6),"SDC-3",IF(AND(B7="متوسط",(B15*B12)&gt;0.6),"SDC-3","SDC-3")))))))))))</f>
        <v>SDC-2</v>
      </c>
      <c r="H30" s="2">
        <v>0.57999999999999996</v>
      </c>
      <c r="I30" s="3">
        <f t="shared" si="0"/>
        <v>0.9</v>
      </c>
    </row>
    <row r="31" spans="1:9" x14ac:dyDescent="0.3">
      <c r="A31" s="10" t="s">
        <v>63</v>
      </c>
      <c r="B31" s="18">
        <f>IF(B12&gt;=0.6,MAX((0.5*B12*B15/B8),B26*B15/B8),B26*B15/B8)</f>
        <v>0.15555555555555556</v>
      </c>
      <c r="H31" s="2">
        <v>0.6</v>
      </c>
      <c r="I31" s="3">
        <f t="shared" si="0"/>
        <v>0.9</v>
      </c>
    </row>
    <row r="32" spans="1:9" x14ac:dyDescent="0.3">
      <c r="A32" s="10" t="s">
        <v>64</v>
      </c>
      <c r="B32" s="11">
        <f>IF(AND(B6&gt;=0.5,B6&lt;=2.5),0.5*B6+0.75,IF(B6&lt;0.5,1,2))</f>
        <v>1.35</v>
      </c>
      <c r="H32" s="2">
        <v>0.62</v>
      </c>
      <c r="I32" s="3">
        <f t="shared" si="0"/>
        <v>0.9</v>
      </c>
    </row>
    <row r="33" spans="8:9" x14ac:dyDescent="0.3">
      <c r="H33" s="2">
        <v>0.64</v>
      </c>
      <c r="I33" s="3">
        <f t="shared" si="0"/>
        <v>0.9</v>
      </c>
    </row>
    <row r="34" spans="8:9" x14ac:dyDescent="0.3">
      <c r="H34" s="2">
        <v>0.66</v>
      </c>
      <c r="I34" s="3">
        <f t="shared" ref="I34:I65" si="1">IF(AND(H34&gt;=0,H34&lt;=$B$22),$B$20*(0.4+0.6*(H34/$B$22)),IF(AND(H34&gt;=$B$22,H34&lt;=$B$23),$B$20,IF(AND(H34&gt;$B$23,H34&lt;$B$24),$B$21/H34,$B$21*$B$24/(H34^2))))</f>
        <v>0.9</v>
      </c>
    </row>
    <row r="35" spans="8:9" x14ac:dyDescent="0.3">
      <c r="H35" s="2">
        <v>0.68</v>
      </c>
      <c r="I35" s="3">
        <f t="shared" si="1"/>
        <v>0.9</v>
      </c>
    </row>
    <row r="36" spans="8:9" x14ac:dyDescent="0.3">
      <c r="H36" s="2">
        <v>0.7</v>
      </c>
      <c r="I36" s="3">
        <f t="shared" si="1"/>
        <v>0.9</v>
      </c>
    </row>
    <row r="37" spans="8:9" x14ac:dyDescent="0.3">
      <c r="H37" s="2">
        <v>0.72</v>
      </c>
      <c r="I37" s="3">
        <f t="shared" si="1"/>
        <v>0.9</v>
      </c>
    </row>
    <row r="38" spans="8:9" x14ac:dyDescent="0.3">
      <c r="H38" s="2">
        <v>0.74</v>
      </c>
      <c r="I38" s="3">
        <f t="shared" si="1"/>
        <v>0.9</v>
      </c>
    </row>
    <row r="39" spans="8:9" x14ac:dyDescent="0.3">
      <c r="H39" s="2">
        <v>0.76</v>
      </c>
      <c r="I39" s="3">
        <f t="shared" si="1"/>
        <v>0.9</v>
      </c>
    </row>
    <row r="40" spans="8:9" x14ac:dyDescent="0.3">
      <c r="H40" s="2">
        <v>0.78</v>
      </c>
      <c r="I40" s="3">
        <f t="shared" si="1"/>
        <v>0.9</v>
      </c>
    </row>
    <row r="41" spans="8:9" x14ac:dyDescent="0.3">
      <c r="H41" s="2">
        <v>0.8</v>
      </c>
      <c r="I41" s="3">
        <f t="shared" si="1"/>
        <v>0.9</v>
      </c>
    </row>
    <row r="42" spans="8:9" x14ac:dyDescent="0.3">
      <c r="H42" s="2">
        <v>0.82</v>
      </c>
      <c r="I42" s="3">
        <f t="shared" si="1"/>
        <v>0.9</v>
      </c>
    </row>
    <row r="43" spans="8:9" x14ac:dyDescent="0.3">
      <c r="H43" s="2">
        <v>0.84</v>
      </c>
      <c r="I43" s="3">
        <f t="shared" si="1"/>
        <v>0.9</v>
      </c>
    </row>
    <row r="44" spans="8:9" x14ac:dyDescent="0.3">
      <c r="H44" s="2">
        <v>0.86</v>
      </c>
      <c r="I44" s="3">
        <f t="shared" si="1"/>
        <v>0.9</v>
      </c>
    </row>
    <row r="45" spans="8:9" x14ac:dyDescent="0.3">
      <c r="H45" s="2">
        <v>0.88</v>
      </c>
      <c r="I45" s="3">
        <f t="shared" si="1"/>
        <v>0.9</v>
      </c>
    </row>
    <row r="46" spans="8:9" x14ac:dyDescent="0.3">
      <c r="H46" s="2">
        <v>0.9</v>
      </c>
      <c r="I46" s="3">
        <f t="shared" si="1"/>
        <v>0.9</v>
      </c>
    </row>
    <row r="47" spans="8:9" x14ac:dyDescent="0.3">
      <c r="H47" s="2">
        <v>0.92</v>
      </c>
      <c r="I47" s="3">
        <f t="shared" si="1"/>
        <v>0.9</v>
      </c>
    </row>
    <row r="48" spans="8:9" x14ac:dyDescent="0.3">
      <c r="H48" s="2">
        <v>0.94</v>
      </c>
      <c r="I48" s="3">
        <f t="shared" si="1"/>
        <v>0.89361702127659581</v>
      </c>
    </row>
    <row r="49" spans="8:9" x14ac:dyDescent="0.3">
      <c r="H49" s="2">
        <v>0.96</v>
      </c>
      <c r="I49" s="3">
        <f t="shared" si="1"/>
        <v>0.875</v>
      </c>
    </row>
    <row r="50" spans="8:9" x14ac:dyDescent="0.3">
      <c r="H50" s="2">
        <v>0.98</v>
      </c>
      <c r="I50" s="3">
        <f t="shared" si="1"/>
        <v>0.8571428571428571</v>
      </c>
    </row>
    <row r="51" spans="8:9" x14ac:dyDescent="0.3">
      <c r="H51" s="2">
        <v>1</v>
      </c>
      <c r="I51" s="3">
        <f t="shared" si="1"/>
        <v>0.84</v>
      </c>
    </row>
    <row r="52" spans="8:9" x14ac:dyDescent="0.3">
      <c r="H52" s="2">
        <v>1.02</v>
      </c>
      <c r="I52" s="3">
        <f t="shared" si="1"/>
        <v>0.82352941176470584</v>
      </c>
    </row>
    <row r="53" spans="8:9" x14ac:dyDescent="0.3">
      <c r="H53" s="2">
        <v>1.04</v>
      </c>
      <c r="I53" s="3">
        <f t="shared" si="1"/>
        <v>0.8076923076923076</v>
      </c>
    </row>
    <row r="54" spans="8:9" x14ac:dyDescent="0.3">
      <c r="H54" s="2">
        <v>1.06</v>
      </c>
      <c r="I54" s="3">
        <f t="shared" si="1"/>
        <v>0.79245283018867918</v>
      </c>
    </row>
    <row r="55" spans="8:9" x14ac:dyDescent="0.3">
      <c r="H55" s="2">
        <v>1.08</v>
      </c>
      <c r="I55" s="3">
        <f t="shared" si="1"/>
        <v>0.77777777777777768</v>
      </c>
    </row>
    <row r="56" spans="8:9" x14ac:dyDescent="0.3">
      <c r="H56" s="2">
        <v>1.1000000000000001</v>
      </c>
      <c r="I56" s="3">
        <f t="shared" si="1"/>
        <v>0.76363636363636356</v>
      </c>
    </row>
    <row r="57" spans="8:9" x14ac:dyDescent="0.3">
      <c r="H57" s="2">
        <v>1.1200000000000001</v>
      </c>
      <c r="I57" s="3">
        <f t="shared" si="1"/>
        <v>0.74999999999999989</v>
      </c>
    </row>
    <row r="58" spans="8:9" x14ac:dyDescent="0.3">
      <c r="H58" s="2">
        <v>1.1399999999999999</v>
      </c>
      <c r="I58" s="3">
        <f t="shared" si="1"/>
        <v>0.73684210526315796</v>
      </c>
    </row>
    <row r="59" spans="8:9" x14ac:dyDescent="0.3">
      <c r="H59" s="2">
        <v>1.1599999999999999</v>
      </c>
      <c r="I59" s="3">
        <f t="shared" si="1"/>
        <v>0.72413793103448276</v>
      </c>
    </row>
    <row r="60" spans="8:9" x14ac:dyDescent="0.3">
      <c r="H60" s="2">
        <v>1.18</v>
      </c>
      <c r="I60" s="3">
        <f t="shared" si="1"/>
        <v>0.71186440677966101</v>
      </c>
    </row>
    <row r="61" spans="8:9" x14ac:dyDescent="0.3">
      <c r="H61" s="2">
        <v>1.2</v>
      </c>
      <c r="I61" s="3">
        <f t="shared" si="1"/>
        <v>0.7</v>
      </c>
    </row>
    <row r="62" spans="8:9" x14ac:dyDescent="0.3">
      <c r="H62" s="2">
        <v>1.22</v>
      </c>
      <c r="I62" s="3">
        <f t="shared" si="1"/>
        <v>0.68852459016393441</v>
      </c>
    </row>
    <row r="63" spans="8:9" x14ac:dyDescent="0.3">
      <c r="H63" s="2">
        <v>1.24</v>
      </c>
      <c r="I63" s="3">
        <f t="shared" si="1"/>
        <v>0.67741935483870963</v>
      </c>
    </row>
    <row r="64" spans="8:9" x14ac:dyDescent="0.3">
      <c r="H64" s="2">
        <v>1.26</v>
      </c>
      <c r="I64" s="3">
        <f t="shared" si="1"/>
        <v>0.66666666666666663</v>
      </c>
    </row>
    <row r="65" spans="8:9" x14ac:dyDescent="0.3">
      <c r="H65" s="2">
        <v>1.28</v>
      </c>
      <c r="I65" s="3">
        <f t="shared" si="1"/>
        <v>0.65625</v>
      </c>
    </row>
    <row r="66" spans="8:9" x14ac:dyDescent="0.3">
      <c r="H66" s="2">
        <v>1.3</v>
      </c>
      <c r="I66" s="3">
        <f t="shared" ref="I66:I129" si="2">IF(AND(H66&gt;=0,H66&lt;=$B$22),$B$20*(0.4+0.6*(H66/$B$22)),IF(AND(H66&gt;=$B$22,H66&lt;=$B$23),$B$20,IF(AND(H66&gt;$B$23,H66&lt;$B$24),$B$21/H66,$B$21*$B$24/(H66^2))))</f>
        <v>0.64615384615384608</v>
      </c>
    </row>
    <row r="67" spans="8:9" x14ac:dyDescent="0.3">
      <c r="H67" s="2">
        <v>1.32</v>
      </c>
      <c r="I67" s="3">
        <f t="shared" si="2"/>
        <v>0.63636363636363635</v>
      </c>
    </row>
    <row r="68" spans="8:9" x14ac:dyDescent="0.3">
      <c r="H68" s="2">
        <v>1.34</v>
      </c>
      <c r="I68" s="3">
        <f t="shared" si="2"/>
        <v>0.62686567164179097</v>
      </c>
    </row>
    <row r="69" spans="8:9" x14ac:dyDescent="0.3">
      <c r="H69" s="2">
        <v>1.36</v>
      </c>
      <c r="I69" s="3">
        <f t="shared" si="2"/>
        <v>0.61764705882352933</v>
      </c>
    </row>
    <row r="70" spans="8:9" x14ac:dyDescent="0.3">
      <c r="H70" s="2">
        <v>1.38</v>
      </c>
      <c r="I70" s="3">
        <f t="shared" si="2"/>
        <v>0.60869565217391308</v>
      </c>
    </row>
    <row r="71" spans="8:9" x14ac:dyDescent="0.3">
      <c r="H71" s="2">
        <v>1.4</v>
      </c>
      <c r="I71" s="3">
        <f t="shared" si="2"/>
        <v>0.6</v>
      </c>
    </row>
    <row r="72" spans="8:9" x14ac:dyDescent="0.3">
      <c r="H72" s="2">
        <v>1.42</v>
      </c>
      <c r="I72" s="3">
        <f t="shared" si="2"/>
        <v>0.59154929577464788</v>
      </c>
    </row>
    <row r="73" spans="8:9" x14ac:dyDescent="0.3">
      <c r="H73" s="2">
        <v>1.44</v>
      </c>
      <c r="I73" s="3">
        <f t="shared" si="2"/>
        <v>0.58333333333333337</v>
      </c>
    </row>
    <row r="74" spans="8:9" x14ac:dyDescent="0.3">
      <c r="H74" s="2">
        <v>1.46</v>
      </c>
      <c r="I74" s="3">
        <f t="shared" si="2"/>
        <v>0.57534246575342463</v>
      </c>
    </row>
    <row r="75" spans="8:9" x14ac:dyDescent="0.3">
      <c r="H75" s="2">
        <v>1.48</v>
      </c>
      <c r="I75" s="3">
        <f t="shared" si="2"/>
        <v>0.56756756756756754</v>
      </c>
    </row>
    <row r="76" spans="8:9" x14ac:dyDescent="0.3">
      <c r="H76" s="2">
        <v>1.5</v>
      </c>
      <c r="I76" s="3">
        <f t="shared" si="2"/>
        <v>0.55999999999999994</v>
      </c>
    </row>
    <row r="77" spans="8:9" x14ac:dyDescent="0.3">
      <c r="H77" s="2">
        <v>1.52</v>
      </c>
      <c r="I77" s="3">
        <f t="shared" si="2"/>
        <v>0.55263157894736836</v>
      </c>
    </row>
    <row r="78" spans="8:9" x14ac:dyDescent="0.3">
      <c r="H78" s="2">
        <v>1.54</v>
      </c>
      <c r="I78" s="3">
        <f t="shared" si="2"/>
        <v>0.54545454545454541</v>
      </c>
    </row>
    <row r="79" spans="8:9" x14ac:dyDescent="0.3">
      <c r="H79" s="2">
        <v>1.56</v>
      </c>
      <c r="I79" s="3">
        <f t="shared" si="2"/>
        <v>0.53846153846153844</v>
      </c>
    </row>
    <row r="80" spans="8:9" x14ac:dyDescent="0.3">
      <c r="H80" s="2">
        <v>1.58</v>
      </c>
      <c r="I80" s="3">
        <f t="shared" si="2"/>
        <v>0.53164556962025311</v>
      </c>
    </row>
    <row r="81" spans="8:9" x14ac:dyDescent="0.3">
      <c r="H81" s="2">
        <v>1.6</v>
      </c>
      <c r="I81" s="3">
        <f t="shared" si="2"/>
        <v>0.52499999999999991</v>
      </c>
    </row>
    <row r="82" spans="8:9" x14ac:dyDescent="0.3">
      <c r="H82" s="2">
        <v>1.62</v>
      </c>
      <c r="I82" s="3">
        <f t="shared" si="2"/>
        <v>0.51851851851851849</v>
      </c>
    </row>
    <row r="83" spans="8:9" x14ac:dyDescent="0.3">
      <c r="H83" s="2">
        <v>1.64</v>
      </c>
      <c r="I83" s="3">
        <f t="shared" si="2"/>
        <v>0.51219512195121952</v>
      </c>
    </row>
    <row r="84" spans="8:9" x14ac:dyDescent="0.3">
      <c r="H84" s="2">
        <v>1.66</v>
      </c>
      <c r="I84" s="3">
        <f t="shared" si="2"/>
        <v>0.50602409638554213</v>
      </c>
    </row>
    <row r="85" spans="8:9" x14ac:dyDescent="0.3">
      <c r="H85" s="2">
        <v>1.68</v>
      </c>
      <c r="I85" s="3">
        <f t="shared" si="2"/>
        <v>0.5</v>
      </c>
    </row>
    <row r="86" spans="8:9" x14ac:dyDescent="0.3">
      <c r="H86" s="2">
        <v>1.7</v>
      </c>
      <c r="I86" s="3">
        <f t="shared" si="2"/>
        <v>0.49411764705882355</v>
      </c>
    </row>
    <row r="87" spans="8:9" x14ac:dyDescent="0.3">
      <c r="H87" s="2">
        <v>1.72</v>
      </c>
      <c r="I87" s="3">
        <f t="shared" si="2"/>
        <v>0.48837209302325579</v>
      </c>
    </row>
    <row r="88" spans="8:9" x14ac:dyDescent="0.3">
      <c r="H88" s="2">
        <v>1.74</v>
      </c>
      <c r="I88" s="3">
        <f t="shared" si="2"/>
        <v>0.48275862068965514</v>
      </c>
    </row>
    <row r="89" spans="8:9" x14ac:dyDescent="0.3">
      <c r="H89" s="2">
        <v>1.76</v>
      </c>
      <c r="I89" s="3">
        <f t="shared" si="2"/>
        <v>0.47727272727272724</v>
      </c>
    </row>
    <row r="90" spans="8:9" x14ac:dyDescent="0.3">
      <c r="H90" s="2">
        <v>1.78</v>
      </c>
      <c r="I90" s="3">
        <f t="shared" si="2"/>
        <v>0.47191011235955055</v>
      </c>
    </row>
    <row r="91" spans="8:9" x14ac:dyDescent="0.3">
      <c r="H91" s="2">
        <v>1.8</v>
      </c>
      <c r="I91" s="3">
        <f t="shared" si="2"/>
        <v>0.46666666666666662</v>
      </c>
    </row>
    <row r="92" spans="8:9" x14ac:dyDescent="0.3">
      <c r="H92" s="2">
        <v>1.82</v>
      </c>
      <c r="I92" s="3">
        <f t="shared" si="2"/>
        <v>0.46153846153846151</v>
      </c>
    </row>
    <row r="93" spans="8:9" x14ac:dyDescent="0.3">
      <c r="H93" s="2">
        <v>1.84</v>
      </c>
      <c r="I93" s="3">
        <f t="shared" si="2"/>
        <v>0.45652173913043476</v>
      </c>
    </row>
    <row r="94" spans="8:9" x14ac:dyDescent="0.3">
      <c r="H94" s="2">
        <v>1.86</v>
      </c>
      <c r="I94" s="3">
        <f t="shared" si="2"/>
        <v>0.45161290322580638</v>
      </c>
    </row>
    <row r="95" spans="8:9" x14ac:dyDescent="0.3">
      <c r="H95" s="2">
        <v>1.88</v>
      </c>
      <c r="I95" s="3">
        <f t="shared" si="2"/>
        <v>0.44680851063829791</v>
      </c>
    </row>
    <row r="96" spans="8:9" x14ac:dyDescent="0.3">
      <c r="H96" s="2">
        <v>1.9</v>
      </c>
      <c r="I96" s="3">
        <f t="shared" si="2"/>
        <v>0.44210526315789472</v>
      </c>
    </row>
    <row r="97" spans="8:9" x14ac:dyDescent="0.3">
      <c r="H97" s="2">
        <v>1.92</v>
      </c>
      <c r="I97" s="3">
        <f t="shared" si="2"/>
        <v>0.4375</v>
      </c>
    </row>
    <row r="98" spans="8:9" x14ac:dyDescent="0.3">
      <c r="H98" s="2">
        <v>1.94</v>
      </c>
      <c r="I98" s="3">
        <f t="shared" si="2"/>
        <v>0.4329896907216495</v>
      </c>
    </row>
    <row r="99" spans="8:9" x14ac:dyDescent="0.3">
      <c r="H99" s="2">
        <v>1.96</v>
      </c>
      <c r="I99" s="3">
        <f t="shared" si="2"/>
        <v>0.42857142857142855</v>
      </c>
    </row>
    <row r="100" spans="8:9" x14ac:dyDescent="0.3">
      <c r="H100" s="2">
        <v>1.98</v>
      </c>
      <c r="I100" s="3">
        <f t="shared" si="2"/>
        <v>0.42424242424242425</v>
      </c>
    </row>
    <row r="101" spans="8:9" x14ac:dyDescent="0.3">
      <c r="H101" s="2">
        <v>2</v>
      </c>
      <c r="I101" s="3">
        <f t="shared" si="2"/>
        <v>0.42</v>
      </c>
    </row>
    <row r="102" spans="8:9" x14ac:dyDescent="0.3">
      <c r="H102" s="2">
        <v>2.02</v>
      </c>
      <c r="I102" s="3">
        <f t="shared" si="2"/>
        <v>0.41584158415841582</v>
      </c>
    </row>
    <row r="103" spans="8:9" x14ac:dyDescent="0.3">
      <c r="H103" s="2">
        <v>2.04</v>
      </c>
      <c r="I103" s="3">
        <f t="shared" si="2"/>
        <v>0.41176470588235292</v>
      </c>
    </row>
    <row r="104" spans="8:9" x14ac:dyDescent="0.3">
      <c r="H104" s="2">
        <v>2.06</v>
      </c>
      <c r="I104" s="3">
        <f t="shared" si="2"/>
        <v>0.40776699029126212</v>
      </c>
    </row>
    <row r="105" spans="8:9" x14ac:dyDescent="0.3">
      <c r="H105" s="2">
        <v>2.08</v>
      </c>
      <c r="I105" s="3">
        <f t="shared" si="2"/>
        <v>0.4038461538461538</v>
      </c>
    </row>
    <row r="106" spans="8:9" x14ac:dyDescent="0.3">
      <c r="H106" s="2">
        <v>2.1</v>
      </c>
      <c r="I106" s="3">
        <f t="shared" si="2"/>
        <v>0.39999999999999997</v>
      </c>
    </row>
    <row r="107" spans="8:9" x14ac:dyDescent="0.3">
      <c r="H107" s="2">
        <v>2.12</v>
      </c>
      <c r="I107" s="3">
        <f t="shared" si="2"/>
        <v>0.39622641509433959</v>
      </c>
    </row>
    <row r="108" spans="8:9" x14ac:dyDescent="0.3">
      <c r="H108" s="2">
        <v>2.14</v>
      </c>
      <c r="I108" s="3">
        <f t="shared" si="2"/>
        <v>0.3925233644859813</v>
      </c>
    </row>
    <row r="109" spans="8:9" x14ac:dyDescent="0.3">
      <c r="H109" s="2">
        <v>2.16</v>
      </c>
      <c r="I109" s="3">
        <f t="shared" si="2"/>
        <v>0.38888888888888884</v>
      </c>
    </row>
    <row r="110" spans="8:9" x14ac:dyDescent="0.3">
      <c r="H110" s="2">
        <v>2.1800000000000002</v>
      </c>
      <c r="I110" s="3">
        <f t="shared" si="2"/>
        <v>0.38532110091743116</v>
      </c>
    </row>
    <row r="111" spans="8:9" x14ac:dyDescent="0.3">
      <c r="H111" s="2">
        <v>2.2000000000000002</v>
      </c>
      <c r="I111" s="3">
        <f t="shared" si="2"/>
        <v>0.38181818181818178</v>
      </c>
    </row>
    <row r="112" spans="8:9" x14ac:dyDescent="0.3">
      <c r="H112" s="2">
        <v>2.2200000000000002</v>
      </c>
      <c r="I112" s="3">
        <f t="shared" si="2"/>
        <v>0.37837837837837834</v>
      </c>
    </row>
    <row r="113" spans="8:9" x14ac:dyDescent="0.3">
      <c r="H113" s="2">
        <v>2.2400000000000002</v>
      </c>
      <c r="I113" s="3">
        <f t="shared" si="2"/>
        <v>0.37499999999999994</v>
      </c>
    </row>
    <row r="114" spans="8:9" x14ac:dyDescent="0.3">
      <c r="H114" s="2">
        <v>2.2599999999999998</v>
      </c>
      <c r="I114" s="3">
        <f t="shared" si="2"/>
        <v>0.37168141592920356</v>
      </c>
    </row>
    <row r="115" spans="8:9" x14ac:dyDescent="0.3">
      <c r="H115" s="2">
        <v>2.2799999999999998</v>
      </c>
      <c r="I115" s="3">
        <f t="shared" si="2"/>
        <v>0.36842105263157898</v>
      </c>
    </row>
    <row r="116" spans="8:9" x14ac:dyDescent="0.3">
      <c r="H116" s="2">
        <v>2.2999999999999998</v>
      </c>
      <c r="I116" s="3">
        <f t="shared" si="2"/>
        <v>0.36521739130434783</v>
      </c>
    </row>
    <row r="117" spans="8:9" x14ac:dyDescent="0.3">
      <c r="H117" s="2">
        <v>2.3199999999999998</v>
      </c>
      <c r="I117" s="3">
        <f t="shared" si="2"/>
        <v>0.36206896551724138</v>
      </c>
    </row>
    <row r="118" spans="8:9" x14ac:dyDescent="0.3">
      <c r="H118" s="2">
        <v>2.34</v>
      </c>
      <c r="I118" s="3">
        <f t="shared" si="2"/>
        <v>0.35897435897435898</v>
      </c>
    </row>
    <row r="119" spans="8:9" x14ac:dyDescent="0.3">
      <c r="H119" s="2">
        <v>2.36</v>
      </c>
      <c r="I119" s="3">
        <f t="shared" si="2"/>
        <v>0.3559322033898305</v>
      </c>
    </row>
    <row r="120" spans="8:9" x14ac:dyDescent="0.3">
      <c r="H120" s="2">
        <v>2.38</v>
      </c>
      <c r="I120" s="3">
        <f t="shared" si="2"/>
        <v>0.35294117647058826</v>
      </c>
    </row>
    <row r="121" spans="8:9" x14ac:dyDescent="0.3">
      <c r="H121" s="2">
        <v>2.4</v>
      </c>
      <c r="I121" s="3">
        <f t="shared" si="2"/>
        <v>0.35</v>
      </c>
    </row>
    <row r="122" spans="8:9" x14ac:dyDescent="0.3">
      <c r="H122" s="2">
        <v>2.42</v>
      </c>
      <c r="I122" s="3">
        <f t="shared" si="2"/>
        <v>0.34710743801652894</v>
      </c>
    </row>
    <row r="123" spans="8:9" x14ac:dyDescent="0.3">
      <c r="H123" s="2">
        <v>2.44</v>
      </c>
      <c r="I123" s="3">
        <f t="shared" si="2"/>
        <v>0.34426229508196721</v>
      </c>
    </row>
    <row r="124" spans="8:9" x14ac:dyDescent="0.3">
      <c r="H124" s="2">
        <v>2.46</v>
      </c>
      <c r="I124" s="3">
        <f t="shared" si="2"/>
        <v>0.34146341463414631</v>
      </c>
    </row>
    <row r="125" spans="8:9" x14ac:dyDescent="0.3">
      <c r="H125" s="2">
        <v>2.48</v>
      </c>
      <c r="I125" s="3">
        <f t="shared" si="2"/>
        <v>0.33870967741935482</v>
      </c>
    </row>
    <row r="126" spans="8:9" x14ac:dyDescent="0.3">
      <c r="H126" s="2">
        <v>2.5</v>
      </c>
      <c r="I126" s="3">
        <f t="shared" si="2"/>
        <v>0.33599999999999997</v>
      </c>
    </row>
    <row r="127" spans="8:9" x14ac:dyDescent="0.3">
      <c r="H127" s="2">
        <v>2.52</v>
      </c>
      <c r="I127" s="3">
        <f t="shared" si="2"/>
        <v>0.33333333333333331</v>
      </c>
    </row>
    <row r="128" spans="8:9" x14ac:dyDescent="0.3">
      <c r="H128" s="2">
        <v>2.54</v>
      </c>
      <c r="I128" s="3">
        <f t="shared" si="2"/>
        <v>0.3307086614173228</v>
      </c>
    </row>
    <row r="129" spans="8:9" x14ac:dyDescent="0.3">
      <c r="H129" s="2">
        <v>2.56</v>
      </c>
      <c r="I129" s="3">
        <f t="shared" si="2"/>
        <v>0.328125</v>
      </c>
    </row>
    <row r="130" spans="8:9" x14ac:dyDescent="0.3">
      <c r="H130" s="2">
        <v>2.58</v>
      </c>
      <c r="I130" s="3">
        <f t="shared" ref="I130:I193" si="3">IF(AND(H130&gt;=0,H130&lt;=$B$22),$B$20*(0.4+0.6*(H130/$B$22)),IF(AND(H130&gt;=$B$22,H130&lt;=$B$23),$B$20,IF(AND(H130&gt;$B$23,H130&lt;$B$24),$B$21/H130,$B$21*$B$24/(H130^2))))</f>
        <v>0.32558139534883718</v>
      </c>
    </row>
    <row r="131" spans="8:9" x14ac:dyDescent="0.3">
      <c r="H131" s="2">
        <v>2.6</v>
      </c>
      <c r="I131" s="3">
        <f t="shared" si="3"/>
        <v>0.32307692307692304</v>
      </c>
    </row>
    <row r="132" spans="8:9" x14ac:dyDescent="0.3">
      <c r="H132" s="2">
        <v>2.62</v>
      </c>
      <c r="I132" s="3">
        <f t="shared" si="3"/>
        <v>0.32061068702290074</v>
      </c>
    </row>
    <row r="133" spans="8:9" x14ac:dyDescent="0.3">
      <c r="H133" s="2">
        <v>2.64</v>
      </c>
      <c r="I133" s="3">
        <f t="shared" si="3"/>
        <v>0.31818181818181818</v>
      </c>
    </row>
    <row r="134" spans="8:9" x14ac:dyDescent="0.3">
      <c r="H134" s="2">
        <v>2.66</v>
      </c>
      <c r="I134" s="3">
        <f t="shared" si="3"/>
        <v>0.31578947368421051</v>
      </c>
    </row>
    <row r="135" spans="8:9" x14ac:dyDescent="0.3">
      <c r="H135" s="2">
        <v>2.68</v>
      </c>
      <c r="I135" s="3">
        <f t="shared" si="3"/>
        <v>0.31343283582089548</v>
      </c>
    </row>
    <row r="136" spans="8:9" x14ac:dyDescent="0.3">
      <c r="H136" s="2">
        <v>2.7</v>
      </c>
      <c r="I136" s="3">
        <f t="shared" si="3"/>
        <v>0.31111111111111106</v>
      </c>
    </row>
    <row r="137" spans="8:9" x14ac:dyDescent="0.3">
      <c r="H137" s="2">
        <v>2.72</v>
      </c>
      <c r="I137" s="3">
        <f t="shared" si="3"/>
        <v>0.30882352941176466</v>
      </c>
    </row>
    <row r="138" spans="8:9" x14ac:dyDescent="0.3">
      <c r="H138" s="2">
        <v>2.74</v>
      </c>
      <c r="I138" s="3">
        <f t="shared" si="3"/>
        <v>0.30656934306569339</v>
      </c>
    </row>
    <row r="139" spans="8:9" x14ac:dyDescent="0.3">
      <c r="H139" s="2">
        <v>2.76</v>
      </c>
      <c r="I139" s="3">
        <f t="shared" si="3"/>
        <v>0.30434782608695654</v>
      </c>
    </row>
    <row r="140" spans="8:9" x14ac:dyDescent="0.3">
      <c r="H140" s="2">
        <v>2.78</v>
      </c>
      <c r="I140" s="3">
        <f t="shared" si="3"/>
        <v>0.30215827338129497</v>
      </c>
    </row>
    <row r="141" spans="8:9" x14ac:dyDescent="0.3">
      <c r="H141" s="2">
        <v>2.8</v>
      </c>
      <c r="I141" s="3">
        <f t="shared" si="3"/>
        <v>0.3</v>
      </c>
    </row>
    <row r="142" spans="8:9" x14ac:dyDescent="0.3">
      <c r="H142" s="2">
        <v>2.82</v>
      </c>
      <c r="I142" s="3">
        <f t="shared" si="3"/>
        <v>0.2978723404255319</v>
      </c>
    </row>
    <row r="143" spans="8:9" x14ac:dyDescent="0.3">
      <c r="H143" s="2">
        <v>2.84</v>
      </c>
      <c r="I143" s="3">
        <f t="shared" si="3"/>
        <v>0.29577464788732394</v>
      </c>
    </row>
    <row r="144" spans="8:9" x14ac:dyDescent="0.3">
      <c r="H144" s="2">
        <v>2.86</v>
      </c>
      <c r="I144" s="3">
        <f t="shared" si="3"/>
        <v>0.2937062937062937</v>
      </c>
    </row>
    <row r="145" spans="8:9" x14ac:dyDescent="0.3">
      <c r="H145" s="2">
        <v>2.88</v>
      </c>
      <c r="I145" s="3">
        <f t="shared" si="3"/>
        <v>0.29166666666666669</v>
      </c>
    </row>
    <row r="146" spans="8:9" x14ac:dyDescent="0.3">
      <c r="H146" s="2">
        <v>2.9</v>
      </c>
      <c r="I146" s="3">
        <f t="shared" si="3"/>
        <v>0.28965517241379313</v>
      </c>
    </row>
    <row r="147" spans="8:9" x14ac:dyDescent="0.3">
      <c r="H147" s="2">
        <v>2.92</v>
      </c>
      <c r="I147" s="3">
        <f t="shared" si="3"/>
        <v>0.28767123287671231</v>
      </c>
    </row>
    <row r="148" spans="8:9" x14ac:dyDescent="0.3">
      <c r="H148" s="2">
        <v>2.94</v>
      </c>
      <c r="I148" s="3">
        <f t="shared" si="3"/>
        <v>0.2857142857142857</v>
      </c>
    </row>
    <row r="149" spans="8:9" x14ac:dyDescent="0.3">
      <c r="H149" s="2">
        <v>2.96</v>
      </c>
      <c r="I149" s="3">
        <f t="shared" si="3"/>
        <v>0.28378378378378377</v>
      </c>
    </row>
    <row r="150" spans="8:9" x14ac:dyDescent="0.3">
      <c r="H150" s="2">
        <v>2.98</v>
      </c>
      <c r="I150" s="3">
        <f t="shared" si="3"/>
        <v>0.28187919463087246</v>
      </c>
    </row>
    <row r="151" spans="8:9" x14ac:dyDescent="0.3">
      <c r="H151" s="2">
        <v>3</v>
      </c>
      <c r="I151" s="3">
        <f t="shared" si="3"/>
        <v>0.27999999999999997</v>
      </c>
    </row>
    <row r="152" spans="8:9" x14ac:dyDescent="0.3">
      <c r="H152" s="2">
        <v>3.02</v>
      </c>
      <c r="I152" s="3">
        <f t="shared" si="3"/>
        <v>0.27814569536423839</v>
      </c>
    </row>
    <row r="153" spans="8:9" x14ac:dyDescent="0.3">
      <c r="H153" s="2">
        <v>3.04</v>
      </c>
      <c r="I153" s="3">
        <f t="shared" si="3"/>
        <v>0.27631578947368418</v>
      </c>
    </row>
    <row r="154" spans="8:9" x14ac:dyDescent="0.3">
      <c r="H154" s="2">
        <v>3.06</v>
      </c>
      <c r="I154" s="3">
        <f t="shared" si="3"/>
        <v>0.2745098039215686</v>
      </c>
    </row>
    <row r="155" spans="8:9" x14ac:dyDescent="0.3">
      <c r="H155" s="2">
        <v>3.08</v>
      </c>
      <c r="I155" s="3">
        <f t="shared" si="3"/>
        <v>0.27272727272727271</v>
      </c>
    </row>
    <row r="156" spans="8:9" x14ac:dyDescent="0.3">
      <c r="H156" s="2">
        <v>3.1</v>
      </c>
      <c r="I156" s="3">
        <f t="shared" si="3"/>
        <v>0.27096774193548384</v>
      </c>
    </row>
    <row r="157" spans="8:9" x14ac:dyDescent="0.3">
      <c r="H157" s="2">
        <v>3.12</v>
      </c>
      <c r="I157" s="3">
        <f t="shared" si="3"/>
        <v>0.26923076923076922</v>
      </c>
    </row>
    <row r="158" spans="8:9" x14ac:dyDescent="0.3">
      <c r="H158" s="2">
        <v>3.14</v>
      </c>
      <c r="I158" s="3">
        <f t="shared" si="3"/>
        <v>0.26751592356687898</v>
      </c>
    </row>
    <row r="159" spans="8:9" x14ac:dyDescent="0.3">
      <c r="H159" s="2">
        <v>3.16</v>
      </c>
      <c r="I159" s="3">
        <f t="shared" si="3"/>
        <v>0.26582278481012656</v>
      </c>
    </row>
    <row r="160" spans="8:9" x14ac:dyDescent="0.3">
      <c r="H160" s="2">
        <v>3.18</v>
      </c>
      <c r="I160" s="3">
        <f t="shared" si="3"/>
        <v>0.26415094339622641</v>
      </c>
    </row>
    <row r="161" spans="8:9" x14ac:dyDescent="0.3">
      <c r="H161" s="2">
        <v>3.2</v>
      </c>
      <c r="I161" s="3">
        <f t="shared" si="3"/>
        <v>0.26249999999999996</v>
      </c>
    </row>
    <row r="162" spans="8:9" x14ac:dyDescent="0.3">
      <c r="H162" s="2">
        <v>3.22</v>
      </c>
      <c r="I162" s="3">
        <f t="shared" si="3"/>
        <v>0.2608695652173913</v>
      </c>
    </row>
    <row r="163" spans="8:9" x14ac:dyDescent="0.3">
      <c r="H163" s="2">
        <v>3.24</v>
      </c>
      <c r="I163" s="3">
        <f t="shared" si="3"/>
        <v>0.25925925925925924</v>
      </c>
    </row>
    <row r="164" spans="8:9" x14ac:dyDescent="0.3">
      <c r="H164" s="2">
        <v>3.26</v>
      </c>
      <c r="I164" s="3">
        <f t="shared" si="3"/>
        <v>0.25766871165644173</v>
      </c>
    </row>
    <row r="165" spans="8:9" x14ac:dyDescent="0.3">
      <c r="H165" s="2">
        <v>3.28</v>
      </c>
      <c r="I165" s="3">
        <f t="shared" si="3"/>
        <v>0.25609756097560976</v>
      </c>
    </row>
    <row r="166" spans="8:9" x14ac:dyDescent="0.3">
      <c r="H166" s="2">
        <v>3.3</v>
      </c>
      <c r="I166" s="3">
        <f t="shared" si="3"/>
        <v>0.25454545454545457</v>
      </c>
    </row>
    <row r="167" spans="8:9" x14ac:dyDescent="0.3">
      <c r="H167" s="2">
        <v>3.32</v>
      </c>
      <c r="I167" s="3">
        <f t="shared" si="3"/>
        <v>0.25301204819277107</v>
      </c>
    </row>
    <row r="168" spans="8:9" x14ac:dyDescent="0.3">
      <c r="H168" s="2">
        <v>3.34</v>
      </c>
      <c r="I168" s="3">
        <f t="shared" si="3"/>
        <v>0.25149700598802394</v>
      </c>
    </row>
    <row r="169" spans="8:9" x14ac:dyDescent="0.3">
      <c r="H169" s="2">
        <v>3.36</v>
      </c>
      <c r="I169" s="3">
        <f t="shared" si="3"/>
        <v>0.25</v>
      </c>
    </row>
    <row r="170" spans="8:9" x14ac:dyDescent="0.3">
      <c r="H170" s="2">
        <v>3.38</v>
      </c>
      <c r="I170" s="3">
        <f t="shared" si="3"/>
        <v>0.24852071005917159</v>
      </c>
    </row>
    <row r="171" spans="8:9" x14ac:dyDescent="0.3">
      <c r="H171" s="2">
        <v>3.4</v>
      </c>
      <c r="I171" s="3">
        <f t="shared" si="3"/>
        <v>0.24705882352941178</v>
      </c>
    </row>
    <row r="172" spans="8:9" x14ac:dyDescent="0.3">
      <c r="H172" s="2">
        <v>3.42</v>
      </c>
      <c r="I172" s="3">
        <f t="shared" si="3"/>
        <v>0.24561403508771928</v>
      </c>
    </row>
    <row r="173" spans="8:9" x14ac:dyDescent="0.3">
      <c r="H173" s="2">
        <v>3.44</v>
      </c>
      <c r="I173" s="3">
        <f t="shared" si="3"/>
        <v>0.2441860465116279</v>
      </c>
    </row>
    <row r="174" spans="8:9" x14ac:dyDescent="0.3">
      <c r="H174" s="2">
        <v>3.46</v>
      </c>
      <c r="I174" s="3">
        <f t="shared" si="3"/>
        <v>0.24277456647398843</v>
      </c>
    </row>
    <row r="175" spans="8:9" x14ac:dyDescent="0.3">
      <c r="H175" s="2">
        <v>3.48</v>
      </c>
      <c r="I175" s="3">
        <f t="shared" si="3"/>
        <v>0.24137931034482757</v>
      </c>
    </row>
    <row r="176" spans="8:9" x14ac:dyDescent="0.3">
      <c r="H176" s="2">
        <v>3.5</v>
      </c>
      <c r="I176" s="3">
        <f t="shared" si="3"/>
        <v>0.24</v>
      </c>
    </row>
    <row r="177" spans="8:9" x14ac:dyDescent="0.3">
      <c r="H177" s="2">
        <v>3.52</v>
      </c>
      <c r="I177" s="3">
        <f t="shared" si="3"/>
        <v>0.23863636363636362</v>
      </c>
    </row>
    <row r="178" spans="8:9" x14ac:dyDescent="0.3">
      <c r="H178" s="2">
        <v>3.54</v>
      </c>
      <c r="I178" s="3">
        <f t="shared" si="3"/>
        <v>0.23728813559322032</v>
      </c>
    </row>
    <row r="179" spans="8:9" x14ac:dyDescent="0.3">
      <c r="H179" s="2">
        <v>3.56</v>
      </c>
      <c r="I179" s="3">
        <f t="shared" si="3"/>
        <v>0.23595505617977527</v>
      </c>
    </row>
    <row r="180" spans="8:9" x14ac:dyDescent="0.3">
      <c r="H180" s="2">
        <v>3.58</v>
      </c>
      <c r="I180" s="3">
        <f t="shared" si="3"/>
        <v>0.23463687150837986</v>
      </c>
    </row>
    <row r="181" spans="8:9" x14ac:dyDescent="0.3">
      <c r="H181" s="2">
        <v>3.6</v>
      </c>
      <c r="I181" s="3">
        <f t="shared" si="3"/>
        <v>0.23333333333333331</v>
      </c>
    </row>
    <row r="182" spans="8:9" x14ac:dyDescent="0.3">
      <c r="H182" s="2">
        <v>3.62</v>
      </c>
      <c r="I182" s="3">
        <f t="shared" si="3"/>
        <v>0.23204419889502761</v>
      </c>
    </row>
    <row r="183" spans="8:9" x14ac:dyDescent="0.3">
      <c r="H183" s="2">
        <v>3.64</v>
      </c>
      <c r="I183" s="3">
        <f t="shared" si="3"/>
        <v>0.23076923076923075</v>
      </c>
    </row>
    <row r="184" spans="8:9" x14ac:dyDescent="0.3">
      <c r="H184" s="2">
        <v>3.66</v>
      </c>
      <c r="I184" s="3">
        <f t="shared" si="3"/>
        <v>0.22950819672131145</v>
      </c>
    </row>
    <row r="185" spans="8:9" x14ac:dyDescent="0.3">
      <c r="H185" s="2">
        <v>3.68</v>
      </c>
      <c r="I185" s="3">
        <f t="shared" si="3"/>
        <v>0.22826086956521738</v>
      </c>
    </row>
    <row r="186" spans="8:9" x14ac:dyDescent="0.3">
      <c r="H186" s="2">
        <v>3.7</v>
      </c>
      <c r="I186" s="3">
        <f t="shared" si="3"/>
        <v>0.22702702702702701</v>
      </c>
    </row>
    <row r="187" spans="8:9" x14ac:dyDescent="0.3">
      <c r="H187" s="2">
        <v>3.72</v>
      </c>
      <c r="I187" s="3">
        <f t="shared" si="3"/>
        <v>0.22580645161290319</v>
      </c>
    </row>
    <row r="188" spans="8:9" x14ac:dyDescent="0.3">
      <c r="H188" s="2">
        <v>3.74</v>
      </c>
      <c r="I188" s="3">
        <f t="shared" si="3"/>
        <v>0.2245989304812834</v>
      </c>
    </row>
    <row r="189" spans="8:9" x14ac:dyDescent="0.3">
      <c r="H189" s="2">
        <v>3.76</v>
      </c>
      <c r="I189" s="3">
        <f t="shared" si="3"/>
        <v>0.22340425531914895</v>
      </c>
    </row>
    <row r="190" spans="8:9" x14ac:dyDescent="0.3">
      <c r="H190" s="2">
        <v>3.78</v>
      </c>
      <c r="I190" s="3">
        <f t="shared" si="3"/>
        <v>0.22222222222222224</v>
      </c>
    </row>
    <row r="191" spans="8:9" x14ac:dyDescent="0.3">
      <c r="H191" s="2">
        <v>3.8</v>
      </c>
      <c r="I191" s="3">
        <f t="shared" si="3"/>
        <v>0.22105263157894736</v>
      </c>
    </row>
    <row r="192" spans="8:9" x14ac:dyDescent="0.3">
      <c r="H192" s="2">
        <v>3.82</v>
      </c>
      <c r="I192" s="3">
        <f t="shared" si="3"/>
        <v>0.21989528795811519</v>
      </c>
    </row>
    <row r="193" spans="8:9" x14ac:dyDescent="0.3">
      <c r="H193" s="2">
        <v>3.84</v>
      </c>
      <c r="I193" s="3">
        <f t="shared" si="3"/>
        <v>0.21875</v>
      </c>
    </row>
    <row r="194" spans="8:9" x14ac:dyDescent="0.3">
      <c r="H194" s="2">
        <v>3.86</v>
      </c>
      <c r="I194" s="3">
        <f t="shared" ref="I194:I257" si="4">IF(AND(H194&gt;=0,H194&lt;=$B$22),$B$20*(0.4+0.6*(H194/$B$22)),IF(AND(H194&gt;=$B$22,H194&lt;=$B$23),$B$20,IF(AND(H194&gt;$B$23,H194&lt;$B$24),$B$21/H194,$B$21*$B$24/(H194^2))))</f>
        <v>0.21761658031088082</v>
      </c>
    </row>
    <row r="195" spans="8:9" x14ac:dyDescent="0.3">
      <c r="H195" s="2">
        <v>3.88</v>
      </c>
      <c r="I195" s="3">
        <f t="shared" si="4"/>
        <v>0.21649484536082475</v>
      </c>
    </row>
    <row r="196" spans="8:9" x14ac:dyDescent="0.3">
      <c r="H196" s="2">
        <v>3.9</v>
      </c>
      <c r="I196" s="3">
        <f t="shared" si="4"/>
        <v>0.21538461538461537</v>
      </c>
    </row>
    <row r="197" spans="8:9" x14ac:dyDescent="0.3">
      <c r="H197" s="2">
        <v>3.92</v>
      </c>
      <c r="I197" s="3">
        <f t="shared" si="4"/>
        <v>0.21428571428571427</v>
      </c>
    </row>
    <row r="198" spans="8:9" x14ac:dyDescent="0.3">
      <c r="H198" s="2">
        <v>3.94</v>
      </c>
      <c r="I198" s="3">
        <f t="shared" si="4"/>
        <v>0.21319796954314721</v>
      </c>
    </row>
    <row r="199" spans="8:9" x14ac:dyDescent="0.3">
      <c r="H199" s="2">
        <v>3.96</v>
      </c>
      <c r="I199" s="3">
        <f t="shared" si="4"/>
        <v>0.21212121212121213</v>
      </c>
    </row>
    <row r="200" spans="8:9" x14ac:dyDescent="0.3">
      <c r="H200" s="2">
        <v>3.98</v>
      </c>
      <c r="I200" s="3">
        <f t="shared" si="4"/>
        <v>0.21105527638190955</v>
      </c>
    </row>
    <row r="201" spans="8:9" x14ac:dyDescent="0.3">
      <c r="H201" s="2">
        <v>4</v>
      </c>
      <c r="I201" s="3">
        <f t="shared" si="4"/>
        <v>0.21</v>
      </c>
    </row>
    <row r="202" spans="8:9" x14ac:dyDescent="0.3">
      <c r="H202" s="2">
        <v>4.0199999999999996</v>
      </c>
      <c r="I202" s="3">
        <f t="shared" si="4"/>
        <v>0.20895522388059704</v>
      </c>
    </row>
    <row r="203" spans="8:9" x14ac:dyDescent="0.3">
      <c r="H203" s="2">
        <v>4.04</v>
      </c>
      <c r="I203" s="3">
        <f t="shared" si="4"/>
        <v>0.20792079207920791</v>
      </c>
    </row>
    <row r="204" spans="8:9" x14ac:dyDescent="0.3">
      <c r="H204" s="2">
        <v>4.0599999999999996</v>
      </c>
      <c r="I204" s="3">
        <f t="shared" si="4"/>
        <v>0.20689655172413796</v>
      </c>
    </row>
    <row r="205" spans="8:9" x14ac:dyDescent="0.3">
      <c r="H205" s="2">
        <v>4.08</v>
      </c>
      <c r="I205" s="3">
        <f t="shared" si="4"/>
        <v>0.20588235294117646</v>
      </c>
    </row>
    <row r="206" spans="8:9" x14ac:dyDescent="0.3">
      <c r="H206" s="2">
        <v>4.0999999999999996</v>
      </c>
      <c r="I206" s="3">
        <f t="shared" si="4"/>
        <v>0.20487804878048782</v>
      </c>
    </row>
    <row r="207" spans="8:9" x14ac:dyDescent="0.3">
      <c r="H207" s="2">
        <v>4.12</v>
      </c>
      <c r="I207" s="3">
        <f t="shared" si="4"/>
        <v>0.20388349514563106</v>
      </c>
    </row>
    <row r="208" spans="8:9" x14ac:dyDescent="0.3">
      <c r="H208" s="2">
        <v>4.1399999999999997</v>
      </c>
      <c r="I208" s="3">
        <f t="shared" si="4"/>
        <v>0.20289855072463769</v>
      </c>
    </row>
    <row r="209" spans="8:9" x14ac:dyDescent="0.3">
      <c r="H209" s="2">
        <v>4.16</v>
      </c>
      <c r="I209" s="3">
        <f t="shared" si="4"/>
        <v>0.2019230769230769</v>
      </c>
    </row>
    <row r="210" spans="8:9" x14ac:dyDescent="0.3">
      <c r="H210" s="2">
        <v>4.18</v>
      </c>
      <c r="I210" s="3">
        <f t="shared" si="4"/>
        <v>0.20095693779904306</v>
      </c>
    </row>
    <row r="211" spans="8:9" x14ac:dyDescent="0.3">
      <c r="H211" s="2">
        <v>4.2</v>
      </c>
      <c r="I211" s="3">
        <f t="shared" si="4"/>
        <v>0.19999999999999998</v>
      </c>
    </row>
    <row r="212" spans="8:9" x14ac:dyDescent="0.3">
      <c r="H212" s="2">
        <v>4.22</v>
      </c>
      <c r="I212" s="3">
        <f t="shared" si="4"/>
        <v>0.1990521327014218</v>
      </c>
    </row>
    <row r="213" spans="8:9" x14ac:dyDescent="0.3">
      <c r="H213" s="2">
        <v>4.24</v>
      </c>
      <c r="I213" s="3">
        <f t="shared" si="4"/>
        <v>0.1981132075471698</v>
      </c>
    </row>
    <row r="214" spans="8:9" x14ac:dyDescent="0.3">
      <c r="H214" s="2">
        <v>4.26</v>
      </c>
      <c r="I214" s="3">
        <f t="shared" si="4"/>
        <v>0.19718309859154931</v>
      </c>
    </row>
    <row r="215" spans="8:9" x14ac:dyDescent="0.3">
      <c r="H215" s="2">
        <v>4.28</v>
      </c>
      <c r="I215" s="3">
        <f t="shared" si="4"/>
        <v>0.19626168224299065</v>
      </c>
    </row>
    <row r="216" spans="8:9" x14ac:dyDescent="0.3">
      <c r="H216" s="2">
        <v>4.3</v>
      </c>
      <c r="I216" s="3">
        <f t="shared" si="4"/>
        <v>0.19534883720930232</v>
      </c>
    </row>
    <row r="217" spans="8:9" x14ac:dyDescent="0.3">
      <c r="H217" s="2">
        <v>4.32</v>
      </c>
      <c r="I217" s="3">
        <f t="shared" si="4"/>
        <v>0.19444444444444442</v>
      </c>
    </row>
    <row r="218" spans="8:9" x14ac:dyDescent="0.3">
      <c r="H218" s="2">
        <v>4.34</v>
      </c>
      <c r="I218" s="3">
        <f t="shared" si="4"/>
        <v>0.19354838709677419</v>
      </c>
    </row>
    <row r="219" spans="8:9" x14ac:dyDescent="0.3">
      <c r="H219" s="2">
        <v>4.3600000000000003</v>
      </c>
      <c r="I219" s="3">
        <f t="shared" si="4"/>
        <v>0.19266055045871558</v>
      </c>
    </row>
    <row r="220" spans="8:9" x14ac:dyDescent="0.3">
      <c r="H220" s="2">
        <v>4.38</v>
      </c>
      <c r="I220" s="3">
        <f t="shared" si="4"/>
        <v>0.19178082191780821</v>
      </c>
    </row>
    <row r="221" spans="8:9" x14ac:dyDescent="0.3">
      <c r="H221" s="2">
        <v>4.4000000000000004</v>
      </c>
      <c r="I221" s="3">
        <f t="shared" si="4"/>
        <v>0.19090909090909089</v>
      </c>
    </row>
    <row r="222" spans="8:9" x14ac:dyDescent="0.3">
      <c r="H222" s="2">
        <v>4.42</v>
      </c>
      <c r="I222" s="3">
        <f t="shared" si="4"/>
        <v>0.19004524886877827</v>
      </c>
    </row>
    <row r="223" spans="8:9" x14ac:dyDescent="0.3">
      <c r="H223" s="2">
        <v>4.4400000000000004</v>
      </c>
      <c r="I223" s="3">
        <f t="shared" si="4"/>
        <v>0.18918918918918917</v>
      </c>
    </row>
    <row r="224" spans="8:9" x14ac:dyDescent="0.3">
      <c r="H224" s="2">
        <v>4.46</v>
      </c>
      <c r="I224" s="3">
        <f t="shared" si="4"/>
        <v>0.18834080717488788</v>
      </c>
    </row>
    <row r="225" spans="8:9" x14ac:dyDescent="0.3">
      <c r="H225" s="2">
        <v>4.4800000000000004</v>
      </c>
      <c r="I225" s="3">
        <f t="shared" si="4"/>
        <v>0.18749999999999997</v>
      </c>
    </row>
    <row r="226" spans="8:9" x14ac:dyDescent="0.3">
      <c r="H226" s="2">
        <v>4.5</v>
      </c>
      <c r="I226" s="3">
        <f t="shared" si="4"/>
        <v>0.18666666666666665</v>
      </c>
    </row>
    <row r="227" spans="8:9" x14ac:dyDescent="0.3">
      <c r="H227" s="2">
        <v>4.5199999999999996</v>
      </c>
      <c r="I227" s="3">
        <f t="shared" si="4"/>
        <v>0.18584070796460178</v>
      </c>
    </row>
    <row r="228" spans="8:9" x14ac:dyDescent="0.3">
      <c r="H228" s="2">
        <v>4.54</v>
      </c>
      <c r="I228" s="3">
        <f t="shared" si="4"/>
        <v>0.18502202643171806</v>
      </c>
    </row>
    <row r="229" spans="8:9" x14ac:dyDescent="0.3">
      <c r="H229" s="2">
        <v>4.5599999999999996</v>
      </c>
      <c r="I229" s="3">
        <f t="shared" si="4"/>
        <v>0.18421052631578949</v>
      </c>
    </row>
    <row r="230" spans="8:9" x14ac:dyDescent="0.3">
      <c r="H230" s="2">
        <v>4.58</v>
      </c>
      <c r="I230" s="3">
        <f t="shared" si="4"/>
        <v>0.18340611353711789</v>
      </c>
    </row>
    <row r="231" spans="8:9" x14ac:dyDescent="0.3">
      <c r="H231" s="2">
        <v>4.5999999999999996</v>
      </c>
      <c r="I231" s="3">
        <f t="shared" si="4"/>
        <v>0.18260869565217391</v>
      </c>
    </row>
    <row r="232" spans="8:9" x14ac:dyDescent="0.3">
      <c r="H232" s="2">
        <v>4.62</v>
      </c>
      <c r="I232" s="3">
        <f t="shared" si="4"/>
        <v>0.1818181818181818</v>
      </c>
    </row>
    <row r="233" spans="8:9" x14ac:dyDescent="0.3">
      <c r="H233" s="2">
        <v>4.6399999999999997</v>
      </c>
      <c r="I233" s="3">
        <f t="shared" si="4"/>
        <v>0.18103448275862069</v>
      </c>
    </row>
    <row r="234" spans="8:9" x14ac:dyDescent="0.3">
      <c r="H234" s="2">
        <v>4.66</v>
      </c>
      <c r="I234" s="3">
        <f t="shared" si="4"/>
        <v>0.18025751072961371</v>
      </c>
    </row>
    <row r="235" spans="8:9" x14ac:dyDescent="0.3">
      <c r="H235" s="2">
        <v>4.68</v>
      </c>
      <c r="I235" s="3">
        <f t="shared" si="4"/>
        <v>0.17948717948717949</v>
      </c>
    </row>
    <row r="236" spans="8:9" x14ac:dyDescent="0.3">
      <c r="H236" s="2">
        <v>4.7</v>
      </c>
      <c r="I236" s="3">
        <f t="shared" si="4"/>
        <v>0.17872340425531913</v>
      </c>
    </row>
    <row r="237" spans="8:9" x14ac:dyDescent="0.3">
      <c r="H237" s="2">
        <v>4.72</v>
      </c>
      <c r="I237" s="3">
        <f t="shared" si="4"/>
        <v>0.17796610169491525</v>
      </c>
    </row>
    <row r="238" spans="8:9" x14ac:dyDescent="0.3">
      <c r="H238" s="2">
        <v>4.74</v>
      </c>
      <c r="I238" s="3">
        <f t="shared" si="4"/>
        <v>0.17721518987341769</v>
      </c>
    </row>
    <row r="239" spans="8:9" x14ac:dyDescent="0.3">
      <c r="H239" s="2">
        <v>4.76</v>
      </c>
      <c r="I239" s="3">
        <f t="shared" si="4"/>
        <v>0.17647058823529413</v>
      </c>
    </row>
    <row r="240" spans="8:9" x14ac:dyDescent="0.3">
      <c r="H240" s="2">
        <v>4.78</v>
      </c>
      <c r="I240" s="3">
        <f t="shared" si="4"/>
        <v>0.17573221757322174</v>
      </c>
    </row>
    <row r="241" spans="8:9" x14ac:dyDescent="0.3">
      <c r="H241" s="2">
        <v>4.8</v>
      </c>
      <c r="I241" s="3">
        <f t="shared" si="4"/>
        <v>0.17499999999999999</v>
      </c>
    </row>
    <row r="242" spans="8:9" x14ac:dyDescent="0.3">
      <c r="H242" s="2">
        <v>4.82</v>
      </c>
      <c r="I242" s="3">
        <f t="shared" si="4"/>
        <v>0.17427385892116182</v>
      </c>
    </row>
    <row r="243" spans="8:9" x14ac:dyDescent="0.3">
      <c r="H243" s="2">
        <v>4.84</v>
      </c>
      <c r="I243" s="3">
        <f t="shared" si="4"/>
        <v>0.17355371900826447</v>
      </c>
    </row>
    <row r="244" spans="8:9" x14ac:dyDescent="0.3">
      <c r="H244" s="2">
        <v>4.8600000000000003</v>
      </c>
      <c r="I244" s="3">
        <f t="shared" si="4"/>
        <v>0.1728395061728395</v>
      </c>
    </row>
    <row r="245" spans="8:9" x14ac:dyDescent="0.3">
      <c r="H245" s="2">
        <v>4.88</v>
      </c>
      <c r="I245" s="3">
        <f t="shared" si="4"/>
        <v>0.1721311475409836</v>
      </c>
    </row>
    <row r="246" spans="8:9" x14ac:dyDescent="0.3">
      <c r="H246" s="2">
        <v>4.9000000000000004</v>
      </c>
      <c r="I246" s="3">
        <f t="shared" si="4"/>
        <v>0.1714285714285714</v>
      </c>
    </row>
    <row r="247" spans="8:9" x14ac:dyDescent="0.3">
      <c r="H247" s="2">
        <v>4.92</v>
      </c>
      <c r="I247" s="3">
        <f t="shared" si="4"/>
        <v>0.17073170731707316</v>
      </c>
    </row>
    <row r="248" spans="8:9" x14ac:dyDescent="0.3">
      <c r="H248" s="2">
        <v>4.9400000000000004</v>
      </c>
      <c r="I248" s="3">
        <f t="shared" si="4"/>
        <v>0.17004048582995948</v>
      </c>
    </row>
    <row r="249" spans="8:9" x14ac:dyDescent="0.3">
      <c r="H249" s="2">
        <v>4.96</v>
      </c>
      <c r="I249" s="3">
        <f t="shared" si="4"/>
        <v>0.16935483870967741</v>
      </c>
    </row>
    <row r="250" spans="8:9" x14ac:dyDescent="0.3">
      <c r="H250" s="2">
        <v>4.9800000000000004</v>
      </c>
      <c r="I250" s="3">
        <f t="shared" si="4"/>
        <v>0.16867469879518071</v>
      </c>
    </row>
    <row r="251" spans="8:9" x14ac:dyDescent="0.3">
      <c r="H251" s="2">
        <v>5</v>
      </c>
      <c r="I251" s="3">
        <f t="shared" si="4"/>
        <v>0.16799999999999998</v>
      </c>
    </row>
    <row r="252" spans="8:9" x14ac:dyDescent="0.3">
      <c r="H252" s="2">
        <v>5.0199999999999996</v>
      </c>
      <c r="I252" s="3">
        <f t="shared" si="4"/>
        <v>0.16733067729083667</v>
      </c>
    </row>
    <row r="253" spans="8:9" x14ac:dyDescent="0.3">
      <c r="H253" s="2">
        <v>5.04</v>
      </c>
      <c r="I253" s="3">
        <f t="shared" si="4"/>
        <v>0.16666666666666666</v>
      </c>
    </row>
    <row r="254" spans="8:9" x14ac:dyDescent="0.3">
      <c r="H254" s="2">
        <v>5.0599999999999996</v>
      </c>
      <c r="I254" s="3">
        <f t="shared" si="4"/>
        <v>0.16600790513833993</v>
      </c>
    </row>
    <row r="255" spans="8:9" x14ac:dyDescent="0.3">
      <c r="H255" s="2">
        <v>5.08</v>
      </c>
      <c r="I255" s="3">
        <f t="shared" si="4"/>
        <v>0.1653543307086614</v>
      </c>
    </row>
    <row r="256" spans="8:9" x14ac:dyDescent="0.3">
      <c r="H256" s="2">
        <v>5.0999999999999996</v>
      </c>
      <c r="I256" s="3">
        <f t="shared" si="4"/>
        <v>0.16470588235294117</v>
      </c>
    </row>
    <row r="257" spans="8:9" x14ac:dyDescent="0.3">
      <c r="H257" s="2">
        <v>5.12</v>
      </c>
      <c r="I257" s="3">
        <f t="shared" si="4"/>
        <v>0.1640625</v>
      </c>
    </row>
    <row r="258" spans="8:9" x14ac:dyDescent="0.3">
      <c r="H258" s="2">
        <v>5.14</v>
      </c>
      <c r="I258" s="3">
        <f t="shared" ref="I258:I321" si="5">IF(AND(H258&gt;=0,H258&lt;=$B$22),$B$20*(0.4+0.6*(H258/$B$22)),IF(AND(H258&gt;=$B$22,H258&lt;=$B$23),$B$20,IF(AND(H258&gt;$B$23,H258&lt;$B$24),$B$21/H258,$B$21*$B$24/(H258^2))))</f>
        <v>0.16342412451361868</v>
      </c>
    </row>
    <row r="259" spans="8:9" x14ac:dyDescent="0.3">
      <c r="H259" s="2">
        <v>5.16</v>
      </c>
      <c r="I259" s="3">
        <f t="shared" si="5"/>
        <v>0.16279069767441859</v>
      </c>
    </row>
    <row r="260" spans="8:9" x14ac:dyDescent="0.3">
      <c r="H260" s="2">
        <v>5.18</v>
      </c>
      <c r="I260" s="3">
        <f t="shared" si="5"/>
        <v>0.16216216216216217</v>
      </c>
    </row>
    <row r="261" spans="8:9" x14ac:dyDescent="0.3">
      <c r="H261" s="2">
        <v>5.2</v>
      </c>
      <c r="I261" s="3">
        <f t="shared" si="5"/>
        <v>0.16153846153846152</v>
      </c>
    </row>
    <row r="262" spans="8:9" x14ac:dyDescent="0.3">
      <c r="H262" s="2">
        <v>5.22</v>
      </c>
      <c r="I262" s="3">
        <f t="shared" si="5"/>
        <v>0.16091954022988506</v>
      </c>
    </row>
    <row r="263" spans="8:9" x14ac:dyDescent="0.3">
      <c r="H263" s="2">
        <v>5.24</v>
      </c>
      <c r="I263" s="3">
        <f t="shared" si="5"/>
        <v>0.16030534351145037</v>
      </c>
    </row>
    <row r="264" spans="8:9" x14ac:dyDescent="0.3">
      <c r="H264" s="2">
        <v>5.26</v>
      </c>
      <c r="I264" s="3">
        <f t="shared" si="5"/>
        <v>0.1596958174904943</v>
      </c>
    </row>
    <row r="265" spans="8:9" x14ac:dyDescent="0.3">
      <c r="H265" s="2">
        <v>5.28</v>
      </c>
      <c r="I265" s="3">
        <f t="shared" si="5"/>
        <v>0.15909090909090909</v>
      </c>
    </row>
    <row r="266" spans="8:9" x14ac:dyDescent="0.3">
      <c r="H266" s="2">
        <v>5.3</v>
      </c>
      <c r="I266" s="3">
        <f t="shared" si="5"/>
        <v>0.15849056603773584</v>
      </c>
    </row>
    <row r="267" spans="8:9" x14ac:dyDescent="0.3">
      <c r="H267" s="2">
        <v>5.32</v>
      </c>
      <c r="I267" s="3">
        <f t="shared" si="5"/>
        <v>0.15789473684210525</v>
      </c>
    </row>
    <row r="268" spans="8:9" x14ac:dyDescent="0.3">
      <c r="H268" s="2">
        <v>5.34</v>
      </c>
      <c r="I268" s="3">
        <f t="shared" si="5"/>
        <v>0.15730337078651685</v>
      </c>
    </row>
    <row r="269" spans="8:9" x14ac:dyDescent="0.3">
      <c r="H269" s="2">
        <v>5.36</v>
      </c>
      <c r="I269" s="3">
        <f t="shared" si="5"/>
        <v>0.15671641791044774</v>
      </c>
    </row>
    <row r="270" spans="8:9" x14ac:dyDescent="0.3">
      <c r="H270" s="2">
        <v>5.38</v>
      </c>
      <c r="I270" s="3">
        <f t="shared" si="5"/>
        <v>0.15613382899628253</v>
      </c>
    </row>
    <row r="271" spans="8:9" x14ac:dyDescent="0.3">
      <c r="H271" s="2">
        <v>5.4</v>
      </c>
      <c r="I271" s="3">
        <f t="shared" si="5"/>
        <v>0.15555555555555553</v>
      </c>
    </row>
    <row r="272" spans="8:9" x14ac:dyDescent="0.3">
      <c r="H272" s="2">
        <v>5.42</v>
      </c>
      <c r="I272" s="3">
        <f t="shared" si="5"/>
        <v>0.15498154981549814</v>
      </c>
    </row>
    <row r="273" spans="8:9" x14ac:dyDescent="0.3">
      <c r="H273" s="2">
        <v>5.44</v>
      </c>
      <c r="I273" s="3">
        <f t="shared" si="5"/>
        <v>0.15441176470588233</v>
      </c>
    </row>
    <row r="274" spans="8:9" x14ac:dyDescent="0.3">
      <c r="H274" s="2">
        <v>5.46</v>
      </c>
      <c r="I274" s="3">
        <f t="shared" si="5"/>
        <v>0.15384615384615385</v>
      </c>
    </row>
    <row r="275" spans="8:9" x14ac:dyDescent="0.3">
      <c r="H275" s="2">
        <v>5.48</v>
      </c>
      <c r="I275" s="3">
        <f t="shared" si="5"/>
        <v>0.15328467153284669</v>
      </c>
    </row>
    <row r="276" spans="8:9" x14ac:dyDescent="0.3">
      <c r="H276" s="2">
        <v>5.5</v>
      </c>
      <c r="I276" s="3">
        <f t="shared" si="5"/>
        <v>0.15272727272727271</v>
      </c>
    </row>
    <row r="277" spans="8:9" x14ac:dyDescent="0.3">
      <c r="H277" s="2">
        <v>5.52</v>
      </c>
      <c r="I277" s="3">
        <f t="shared" si="5"/>
        <v>0.15217391304347827</v>
      </c>
    </row>
    <row r="278" spans="8:9" x14ac:dyDescent="0.3">
      <c r="H278" s="2">
        <v>5.54</v>
      </c>
      <c r="I278" s="3">
        <f t="shared" si="5"/>
        <v>0.15162454873646208</v>
      </c>
    </row>
    <row r="279" spans="8:9" x14ac:dyDescent="0.3">
      <c r="H279" s="2">
        <v>5.56</v>
      </c>
      <c r="I279" s="3">
        <f t="shared" si="5"/>
        <v>0.15107913669064749</v>
      </c>
    </row>
    <row r="280" spans="8:9" x14ac:dyDescent="0.3">
      <c r="H280" s="2">
        <v>5.58</v>
      </c>
      <c r="I280" s="3">
        <f t="shared" si="5"/>
        <v>0.15053763440860216</v>
      </c>
    </row>
    <row r="281" spans="8:9" x14ac:dyDescent="0.3">
      <c r="H281" s="2">
        <v>5.6</v>
      </c>
      <c r="I281" s="3">
        <f t="shared" si="5"/>
        <v>0.15</v>
      </c>
    </row>
    <row r="282" spans="8:9" x14ac:dyDescent="0.3">
      <c r="H282" s="2">
        <v>5.62</v>
      </c>
      <c r="I282" s="3">
        <f t="shared" si="5"/>
        <v>0.1494661921708185</v>
      </c>
    </row>
    <row r="283" spans="8:9" x14ac:dyDescent="0.3">
      <c r="H283" s="2">
        <v>5.64</v>
      </c>
      <c r="I283" s="3">
        <f t="shared" si="5"/>
        <v>0.14893617021276595</v>
      </c>
    </row>
    <row r="284" spans="8:9" x14ac:dyDescent="0.3">
      <c r="H284" s="2">
        <v>5.66</v>
      </c>
      <c r="I284" s="3">
        <f t="shared" si="5"/>
        <v>0.14840989399293286</v>
      </c>
    </row>
    <row r="285" spans="8:9" x14ac:dyDescent="0.3">
      <c r="H285" s="2">
        <v>5.68</v>
      </c>
      <c r="I285" s="3">
        <f t="shared" si="5"/>
        <v>0.14788732394366197</v>
      </c>
    </row>
    <row r="286" spans="8:9" x14ac:dyDescent="0.3">
      <c r="H286" s="2">
        <v>5.7</v>
      </c>
      <c r="I286" s="3">
        <f t="shared" si="5"/>
        <v>0.14736842105263157</v>
      </c>
    </row>
    <row r="287" spans="8:9" x14ac:dyDescent="0.3">
      <c r="H287" s="2">
        <v>5.72</v>
      </c>
      <c r="I287" s="3">
        <f t="shared" si="5"/>
        <v>0.14685314685314685</v>
      </c>
    </row>
    <row r="288" spans="8:9" x14ac:dyDescent="0.3">
      <c r="H288" s="2">
        <v>5.74</v>
      </c>
      <c r="I288" s="3">
        <f t="shared" si="5"/>
        <v>0.14634146341463414</v>
      </c>
    </row>
    <row r="289" spans="8:9" x14ac:dyDescent="0.3">
      <c r="H289" s="2">
        <v>5.76</v>
      </c>
      <c r="I289" s="3">
        <f t="shared" si="5"/>
        <v>0.14583333333333334</v>
      </c>
    </row>
    <row r="290" spans="8:9" x14ac:dyDescent="0.3">
      <c r="H290" s="2">
        <v>5.78</v>
      </c>
      <c r="I290" s="3">
        <f t="shared" si="5"/>
        <v>0.14532871972318337</v>
      </c>
    </row>
    <row r="291" spans="8:9" x14ac:dyDescent="0.3">
      <c r="H291" s="2">
        <v>5.8</v>
      </c>
      <c r="I291" s="3">
        <f t="shared" si="5"/>
        <v>0.14482758620689656</v>
      </c>
    </row>
    <row r="292" spans="8:9" x14ac:dyDescent="0.3">
      <c r="H292" s="2">
        <v>5.82</v>
      </c>
      <c r="I292" s="3">
        <f t="shared" si="5"/>
        <v>0.14432989690721648</v>
      </c>
    </row>
    <row r="293" spans="8:9" x14ac:dyDescent="0.3">
      <c r="H293" s="2">
        <v>5.84</v>
      </c>
      <c r="I293" s="3">
        <f t="shared" si="5"/>
        <v>0.14383561643835616</v>
      </c>
    </row>
    <row r="294" spans="8:9" x14ac:dyDescent="0.3">
      <c r="H294" s="2">
        <v>5.86</v>
      </c>
      <c r="I294" s="3">
        <f t="shared" si="5"/>
        <v>0.14334470989761092</v>
      </c>
    </row>
    <row r="295" spans="8:9" x14ac:dyDescent="0.3">
      <c r="H295" s="2">
        <v>5.88</v>
      </c>
      <c r="I295" s="3">
        <f t="shared" si="5"/>
        <v>0.14285714285714285</v>
      </c>
    </row>
    <row r="296" spans="8:9" x14ac:dyDescent="0.3">
      <c r="H296" s="2">
        <v>5.9</v>
      </c>
      <c r="I296" s="3">
        <f t="shared" si="5"/>
        <v>0.14237288135593218</v>
      </c>
    </row>
    <row r="297" spans="8:9" x14ac:dyDescent="0.3">
      <c r="H297" s="2">
        <v>5.92</v>
      </c>
      <c r="I297" s="3">
        <f t="shared" si="5"/>
        <v>0.14189189189189189</v>
      </c>
    </row>
    <row r="298" spans="8:9" x14ac:dyDescent="0.3">
      <c r="H298" s="2">
        <v>5.94</v>
      </c>
      <c r="I298" s="3">
        <f t="shared" si="5"/>
        <v>0.14141414141414141</v>
      </c>
    </row>
    <row r="299" spans="8:9" x14ac:dyDescent="0.3">
      <c r="H299" s="2">
        <v>5.96</v>
      </c>
      <c r="I299" s="3">
        <f t="shared" si="5"/>
        <v>0.14093959731543623</v>
      </c>
    </row>
    <row r="300" spans="8:9" x14ac:dyDescent="0.3">
      <c r="H300" s="2">
        <v>5.98</v>
      </c>
      <c r="I300" s="3">
        <f t="shared" si="5"/>
        <v>0.14046822742474915</v>
      </c>
    </row>
    <row r="301" spans="8:9" x14ac:dyDescent="0.3">
      <c r="H301" s="2">
        <v>6</v>
      </c>
      <c r="I301" s="3">
        <f t="shared" si="5"/>
        <v>0.14000000000000001</v>
      </c>
    </row>
    <row r="302" spans="8:9" x14ac:dyDescent="0.3">
      <c r="H302" s="2">
        <v>6.02</v>
      </c>
      <c r="I302" s="3">
        <f t="shared" si="5"/>
        <v>0.13907131267866804</v>
      </c>
    </row>
    <row r="303" spans="8:9" x14ac:dyDescent="0.3">
      <c r="H303" s="2">
        <v>6.04</v>
      </c>
      <c r="I303" s="3">
        <f t="shared" si="5"/>
        <v>0.13815183544581378</v>
      </c>
    </row>
    <row r="304" spans="8:9" x14ac:dyDescent="0.3">
      <c r="H304" s="2">
        <v>6.06</v>
      </c>
      <c r="I304" s="3">
        <f t="shared" si="5"/>
        <v>0.13724144691696893</v>
      </c>
    </row>
    <row r="305" spans="8:9" x14ac:dyDescent="0.3">
      <c r="H305" s="2">
        <v>6.08</v>
      </c>
      <c r="I305" s="3">
        <f t="shared" si="5"/>
        <v>0.13634002770083103</v>
      </c>
    </row>
    <row r="306" spans="8:9" x14ac:dyDescent="0.3">
      <c r="H306" s="2">
        <v>6.1</v>
      </c>
      <c r="I306" s="3">
        <f t="shared" si="5"/>
        <v>0.13544746036011826</v>
      </c>
    </row>
    <row r="307" spans="8:9" x14ac:dyDescent="0.3">
      <c r="H307" s="2">
        <v>6.12</v>
      </c>
      <c r="I307" s="3">
        <f t="shared" si="5"/>
        <v>0.13456362937331795</v>
      </c>
    </row>
    <row r="308" spans="8:9" x14ac:dyDescent="0.3">
      <c r="H308" s="2">
        <v>6.14</v>
      </c>
      <c r="I308" s="3">
        <f t="shared" si="5"/>
        <v>0.13368842109730608</v>
      </c>
    </row>
    <row r="309" spans="8:9" x14ac:dyDescent="0.3">
      <c r="H309" s="2">
        <v>6.16</v>
      </c>
      <c r="I309" s="3">
        <f t="shared" si="5"/>
        <v>0.13282172373081463</v>
      </c>
    </row>
    <row r="310" spans="8:9" x14ac:dyDescent="0.3">
      <c r="H310" s="2">
        <v>6.18</v>
      </c>
      <c r="I310" s="3">
        <f t="shared" si="5"/>
        <v>0.13196342727872562</v>
      </c>
    </row>
    <row r="311" spans="8:9" x14ac:dyDescent="0.3">
      <c r="H311" s="2">
        <v>6.2</v>
      </c>
      <c r="I311" s="3">
        <f t="shared" si="5"/>
        <v>0.13111342351716959</v>
      </c>
    </row>
    <row r="312" spans="8:9" x14ac:dyDescent="0.3">
      <c r="H312" s="2">
        <v>6.22</v>
      </c>
      <c r="I312" s="3">
        <f t="shared" si="5"/>
        <v>0.13027160595940904</v>
      </c>
    </row>
    <row r="313" spans="8:9" x14ac:dyDescent="0.3">
      <c r="H313" s="2">
        <v>6.24</v>
      </c>
      <c r="I313" s="3">
        <f t="shared" si="5"/>
        <v>0.1294378698224852</v>
      </c>
    </row>
    <row r="314" spans="8:9" x14ac:dyDescent="0.3">
      <c r="H314" s="2">
        <v>6.26</v>
      </c>
      <c r="I314" s="3">
        <f t="shared" si="5"/>
        <v>0.12861211199461056</v>
      </c>
    </row>
    <row r="315" spans="8:9" x14ac:dyDescent="0.3">
      <c r="H315" s="2">
        <v>6.28</v>
      </c>
      <c r="I315" s="3">
        <f t="shared" si="5"/>
        <v>0.12779423100328613</v>
      </c>
    </row>
    <row r="316" spans="8:9" x14ac:dyDescent="0.3">
      <c r="H316" s="2">
        <v>6.3</v>
      </c>
      <c r="I316" s="3">
        <f t="shared" si="5"/>
        <v>0.126984126984127</v>
      </c>
    </row>
    <row r="317" spans="8:9" x14ac:dyDescent="0.3">
      <c r="H317" s="2">
        <v>6.32</v>
      </c>
      <c r="I317" s="3">
        <f t="shared" si="5"/>
        <v>0.12618170165037651</v>
      </c>
    </row>
    <row r="318" spans="8:9" x14ac:dyDescent="0.3">
      <c r="H318" s="2">
        <v>6.34</v>
      </c>
      <c r="I318" s="3">
        <f t="shared" si="5"/>
        <v>0.12538685826309348</v>
      </c>
    </row>
    <row r="319" spans="8:9" x14ac:dyDescent="0.3">
      <c r="H319" s="2">
        <v>6.36</v>
      </c>
      <c r="I319" s="3">
        <f t="shared" si="5"/>
        <v>0.12459950160199358</v>
      </c>
    </row>
    <row r="320" spans="8:9" x14ac:dyDescent="0.3">
      <c r="H320" s="2">
        <v>6.38</v>
      </c>
      <c r="I320" s="3">
        <f t="shared" si="5"/>
        <v>0.12381953793693065</v>
      </c>
    </row>
    <row r="321" spans="8:9" x14ac:dyDescent="0.3">
      <c r="H321" s="2">
        <v>6.4</v>
      </c>
      <c r="I321" s="3">
        <f t="shared" si="5"/>
        <v>0.12304687499999997</v>
      </c>
    </row>
    <row r="322" spans="8:9" x14ac:dyDescent="0.3">
      <c r="H322" s="2">
        <v>6.42</v>
      </c>
      <c r="I322" s="3">
        <f t="shared" ref="I322:I385" si="6">IF(AND(H322&gt;=0,H322&lt;=$B$22),$B$20*(0.4+0.6*(H322/$B$22)),IF(AND(H322&gt;=$B$22,H322&lt;=$B$23),$B$20,IF(AND(H322&gt;$B$23,H322&lt;$B$24),$B$21/H322,$B$21*$B$24/(H322^2))))</f>
        <v>0.12228142195824963</v>
      </c>
    </row>
    <row r="323" spans="8:9" x14ac:dyDescent="0.3">
      <c r="H323" s="2">
        <v>6.44</v>
      </c>
      <c r="I323" s="3">
        <f t="shared" si="6"/>
        <v>0.12152308938698352</v>
      </c>
    </row>
    <row r="324" spans="8:9" x14ac:dyDescent="0.3">
      <c r="H324" s="2">
        <v>6.46</v>
      </c>
      <c r="I324" s="3">
        <f t="shared" si="6"/>
        <v>0.12077178924364271</v>
      </c>
    </row>
    <row r="325" spans="8:9" x14ac:dyDescent="0.3">
      <c r="H325" s="2">
        <v>6.48</v>
      </c>
      <c r="I325" s="3">
        <f t="shared" si="6"/>
        <v>0.12002743484224963</v>
      </c>
    </row>
    <row r="326" spans="8:9" x14ac:dyDescent="0.3">
      <c r="H326" s="2">
        <v>6.5</v>
      </c>
      <c r="I326" s="3">
        <f t="shared" si="6"/>
        <v>0.11928994082840237</v>
      </c>
    </row>
    <row r="327" spans="8:9" x14ac:dyDescent="0.3">
      <c r="H327" s="2">
        <v>6.52</v>
      </c>
      <c r="I327" s="3">
        <f t="shared" si="6"/>
        <v>0.11855922315480448</v>
      </c>
    </row>
    <row r="328" spans="8:9" x14ac:dyDescent="0.3">
      <c r="H328" s="2">
        <v>6.54</v>
      </c>
      <c r="I328" s="3">
        <f t="shared" si="6"/>
        <v>0.11783519905731842</v>
      </c>
    </row>
    <row r="329" spans="8:9" x14ac:dyDescent="0.3">
      <c r="H329" s="2">
        <v>6.56</v>
      </c>
      <c r="I329" s="3">
        <f t="shared" si="6"/>
        <v>0.11711778703152888</v>
      </c>
    </row>
    <row r="330" spans="8:9" x14ac:dyDescent="0.3">
      <c r="H330" s="2">
        <v>6.58</v>
      </c>
      <c r="I330" s="3">
        <f t="shared" si="6"/>
        <v>0.11640690680980405</v>
      </c>
    </row>
    <row r="331" spans="8:9" x14ac:dyDescent="0.3">
      <c r="H331" s="2">
        <v>6.6</v>
      </c>
      <c r="I331" s="3">
        <f t="shared" si="6"/>
        <v>0.11570247933884299</v>
      </c>
    </row>
    <row r="332" spans="8:9" x14ac:dyDescent="0.3">
      <c r="H332" s="2">
        <v>6.62</v>
      </c>
      <c r="I332" s="3">
        <f t="shared" si="6"/>
        <v>0.11500442675769662</v>
      </c>
    </row>
    <row r="333" spans="8:9" x14ac:dyDescent="0.3">
      <c r="H333" s="2">
        <v>6.64</v>
      </c>
      <c r="I333" s="3">
        <f t="shared" si="6"/>
        <v>0.11431267237625201</v>
      </c>
    </row>
    <row r="334" spans="8:9" x14ac:dyDescent="0.3">
      <c r="H334" s="2">
        <v>6.66</v>
      </c>
      <c r="I334" s="3">
        <f t="shared" si="6"/>
        <v>0.11362714065416768</v>
      </c>
    </row>
    <row r="335" spans="8:9" x14ac:dyDescent="0.3">
      <c r="H335" s="2">
        <v>6.68</v>
      </c>
      <c r="I335" s="3">
        <f t="shared" si="6"/>
        <v>0.11294775718025028</v>
      </c>
    </row>
    <row r="336" spans="8:9" x14ac:dyDescent="0.3">
      <c r="H336" s="2">
        <v>6.7</v>
      </c>
      <c r="I336" s="3">
        <f t="shared" si="6"/>
        <v>0.11227444865226108</v>
      </c>
    </row>
    <row r="337" spans="8:9" x14ac:dyDescent="0.3">
      <c r="H337" s="2">
        <v>6.72</v>
      </c>
      <c r="I337" s="3">
        <f t="shared" si="6"/>
        <v>0.11160714285714288</v>
      </c>
    </row>
    <row r="338" spans="8:9" x14ac:dyDescent="0.3">
      <c r="H338" s="2">
        <v>6.74</v>
      </c>
      <c r="I338" s="3">
        <f t="shared" si="6"/>
        <v>0.11094576865165669</v>
      </c>
    </row>
    <row r="339" spans="8:9" x14ac:dyDescent="0.3">
      <c r="H339" s="2">
        <v>6.76</v>
      </c>
      <c r="I339" s="3">
        <f t="shared" si="6"/>
        <v>0.11029025594341936</v>
      </c>
    </row>
    <row r="340" spans="8:9" x14ac:dyDescent="0.3">
      <c r="H340" s="2">
        <v>6.78</v>
      </c>
      <c r="I340" s="3">
        <f t="shared" si="6"/>
        <v>0.10964053567233142</v>
      </c>
    </row>
    <row r="341" spans="8:9" x14ac:dyDescent="0.3">
      <c r="H341" s="2">
        <v>6.8</v>
      </c>
      <c r="I341" s="3">
        <f t="shared" si="6"/>
        <v>0.10899653979238756</v>
      </c>
    </row>
    <row r="342" spans="8:9" x14ac:dyDescent="0.3">
      <c r="H342" s="2">
        <v>6.82</v>
      </c>
      <c r="I342" s="3">
        <f t="shared" si="6"/>
        <v>0.10835820125385917</v>
      </c>
    </row>
    <row r="343" spans="8:9" x14ac:dyDescent="0.3">
      <c r="H343" s="2">
        <v>6.84</v>
      </c>
      <c r="I343" s="3">
        <f t="shared" si="6"/>
        <v>0.10772545398584181</v>
      </c>
    </row>
    <row r="344" spans="8:9" x14ac:dyDescent="0.3">
      <c r="H344" s="2">
        <v>6.86</v>
      </c>
      <c r="I344" s="3">
        <f t="shared" si="6"/>
        <v>0.10709823287915748</v>
      </c>
    </row>
    <row r="345" spans="8:9" x14ac:dyDescent="0.3">
      <c r="H345" s="2">
        <v>6.88</v>
      </c>
      <c r="I345" s="3">
        <f t="shared" si="6"/>
        <v>0.1064764737696052</v>
      </c>
    </row>
    <row r="346" spans="8:9" x14ac:dyDescent="0.3">
      <c r="H346" s="2">
        <v>6.9</v>
      </c>
      <c r="I346" s="3">
        <f t="shared" si="6"/>
        <v>0.10586011342155008</v>
      </c>
    </row>
    <row r="347" spans="8:9" x14ac:dyDescent="0.3">
      <c r="H347" s="2">
        <v>6.92</v>
      </c>
      <c r="I347" s="3">
        <f t="shared" si="6"/>
        <v>0.1052490895118447</v>
      </c>
    </row>
    <row r="348" spans="8:9" x14ac:dyDescent="0.3">
      <c r="H348" s="2">
        <v>6.94</v>
      </c>
      <c r="I348" s="3">
        <f t="shared" si="6"/>
        <v>0.1046433406140737</v>
      </c>
    </row>
    <row r="349" spans="8:9" x14ac:dyDescent="0.3">
      <c r="H349" s="2">
        <v>6.96</v>
      </c>
      <c r="I349" s="3">
        <f t="shared" si="6"/>
        <v>0.10404280618311534</v>
      </c>
    </row>
    <row r="350" spans="8:9" x14ac:dyDescent="0.3">
      <c r="H350" s="2">
        <v>6.98</v>
      </c>
      <c r="I350" s="3">
        <f t="shared" si="6"/>
        <v>0.10344742654001197</v>
      </c>
    </row>
    <row r="351" spans="8:9" x14ac:dyDescent="0.3">
      <c r="H351" s="2">
        <v>7</v>
      </c>
      <c r="I351" s="3">
        <f t="shared" si="6"/>
        <v>0.10285714285714286</v>
      </c>
    </row>
    <row r="352" spans="8:9" x14ac:dyDescent="0.3">
      <c r="H352" s="2">
        <v>7.02</v>
      </c>
      <c r="I352" s="3">
        <f t="shared" si="6"/>
        <v>0.10227189714369203</v>
      </c>
    </row>
    <row r="353" spans="8:9" x14ac:dyDescent="0.3">
      <c r="H353" s="2">
        <v>7.04</v>
      </c>
      <c r="I353" s="3">
        <f t="shared" si="6"/>
        <v>0.10169163223140497</v>
      </c>
    </row>
    <row r="354" spans="8:9" x14ac:dyDescent="0.3">
      <c r="H354" s="2">
        <v>7.06</v>
      </c>
      <c r="I354" s="3">
        <f t="shared" si="6"/>
        <v>0.10111629176062725</v>
      </c>
    </row>
    <row r="355" spans="8:9" x14ac:dyDescent="0.3">
      <c r="H355" s="2">
        <v>7.08</v>
      </c>
      <c r="I355" s="3">
        <f t="shared" si="6"/>
        <v>0.10054582016661878</v>
      </c>
    </row>
    <row r="356" spans="8:9" x14ac:dyDescent="0.3">
      <c r="H356" s="2">
        <v>7.1</v>
      </c>
      <c r="I356" s="3">
        <f t="shared" si="6"/>
        <v>9.9980162666137684E-2</v>
      </c>
    </row>
    <row r="357" spans="8:9" x14ac:dyDescent="0.3">
      <c r="H357" s="2">
        <v>7.12</v>
      </c>
      <c r="I357" s="3">
        <f t="shared" si="6"/>
        <v>9.9419265244287333E-2</v>
      </c>
    </row>
    <row r="358" spans="8:9" x14ac:dyDescent="0.3">
      <c r="H358" s="2">
        <v>7.14</v>
      </c>
      <c r="I358" s="3">
        <f t="shared" si="6"/>
        <v>9.8863074641621362E-2</v>
      </c>
    </row>
    <row r="359" spans="8:9" x14ac:dyDescent="0.3">
      <c r="H359" s="2">
        <v>7.16</v>
      </c>
      <c r="I359" s="3">
        <f t="shared" si="6"/>
        <v>9.8311538341499957E-2</v>
      </c>
    </row>
    <row r="360" spans="8:9" x14ac:dyDescent="0.3">
      <c r="H360" s="2">
        <v>7.18</v>
      </c>
      <c r="I360" s="3">
        <f t="shared" si="6"/>
        <v>9.7764604557692758E-2</v>
      </c>
    </row>
    <row r="361" spans="8:9" x14ac:dyDescent="0.3">
      <c r="H361" s="2">
        <v>7.2</v>
      </c>
      <c r="I361" s="3">
        <f t="shared" si="6"/>
        <v>9.722222222222221E-2</v>
      </c>
    </row>
    <row r="362" spans="8:9" x14ac:dyDescent="0.3">
      <c r="H362" s="2">
        <v>7.22</v>
      </c>
      <c r="I362" s="3">
        <f t="shared" si="6"/>
        <v>9.6684340973442501E-2</v>
      </c>
    </row>
    <row r="363" spans="8:9" x14ac:dyDescent="0.3">
      <c r="H363" s="2">
        <v>7.24</v>
      </c>
      <c r="I363" s="3">
        <f t="shared" si="6"/>
        <v>9.6150911144348469E-2</v>
      </c>
    </row>
    <row r="364" spans="8:9" x14ac:dyDescent="0.3">
      <c r="H364" s="2">
        <v>7.26</v>
      </c>
      <c r="I364" s="3">
        <f t="shared" si="6"/>
        <v>9.5621883751109901E-2</v>
      </c>
    </row>
    <row r="365" spans="8:9" x14ac:dyDescent="0.3">
      <c r="H365" s="2">
        <v>7.28</v>
      </c>
      <c r="I365" s="3">
        <f t="shared" si="6"/>
        <v>9.5097210481825858E-2</v>
      </c>
    </row>
    <row r="366" spans="8:9" x14ac:dyDescent="0.3">
      <c r="H366" s="2">
        <v>7.3</v>
      </c>
      <c r="I366" s="3">
        <f t="shared" si="6"/>
        <v>9.4576843685494461E-2</v>
      </c>
    </row>
    <row r="367" spans="8:9" x14ac:dyDescent="0.3">
      <c r="H367" s="2">
        <v>7.32</v>
      </c>
      <c r="I367" s="3">
        <f t="shared" si="6"/>
        <v>9.406073636119322E-2</v>
      </c>
    </row>
    <row r="368" spans="8:9" x14ac:dyDescent="0.3">
      <c r="H368" s="2">
        <v>7.34</v>
      </c>
      <c r="I368" s="3">
        <f t="shared" si="6"/>
        <v>9.3548842147465644E-2</v>
      </c>
    </row>
    <row r="369" spans="8:9" x14ac:dyDescent="0.3">
      <c r="H369" s="2">
        <v>7.36</v>
      </c>
      <c r="I369" s="3">
        <f t="shared" si="6"/>
        <v>9.3041115311909256E-2</v>
      </c>
    </row>
    <row r="370" spans="8:9" x14ac:dyDescent="0.3">
      <c r="H370" s="2">
        <v>7.38</v>
      </c>
      <c r="I370" s="3">
        <f t="shared" si="6"/>
        <v>9.2537510740961074E-2</v>
      </c>
    </row>
    <row r="371" spans="8:9" x14ac:dyDescent="0.3">
      <c r="H371" s="2">
        <v>7.4</v>
      </c>
      <c r="I371" s="3">
        <f t="shared" si="6"/>
        <v>9.2037983929875819E-2</v>
      </c>
    </row>
    <row r="372" spans="8:9" x14ac:dyDescent="0.3">
      <c r="H372" s="2">
        <v>7.42</v>
      </c>
      <c r="I372" s="3">
        <f t="shared" si="6"/>
        <v>9.1542490972893256E-2</v>
      </c>
    </row>
    <row r="373" spans="8:9" x14ac:dyDescent="0.3">
      <c r="H373" s="2">
        <v>7.44</v>
      </c>
      <c r="I373" s="3">
        <f t="shared" si="6"/>
        <v>9.1050988553589993E-2</v>
      </c>
    </row>
    <row r="374" spans="8:9" x14ac:dyDescent="0.3">
      <c r="H374" s="2">
        <v>7.46</v>
      </c>
      <c r="I374" s="3">
        <f t="shared" si="6"/>
        <v>9.0563433935412455E-2</v>
      </c>
    </row>
    <row r="375" spans="8:9" x14ac:dyDescent="0.3">
      <c r="H375" s="2">
        <v>7.48</v>
      </c>
      <c r="I375" s="3">
        <f t="shared" si="6"/>
        <v>9.0079784952386388E-2</v>
      </c>
    </row>
    <row r="376" spans="8:9" x14ac:dyDescent="0.3">
      <c r="H376" s="2">
        <v>7.5</v>
      </c>
      <c r="I376" s="3">
        <f t="shared" si="6"/>
        <v>8.9599999999999999E-2</v>
      </c>
    </row>
    <row r="377" spans="8:9" x14ac:dyDescent="0.3">
      <c r="H377" s="2">
        <v>7.52</v>
      </c>
      <c r="I377" s="3">
        <f t="shared" si="6"/>
        <v>8.9124038026256236E-2</v>
      </c>
    </row>
    <row r="378" spans="8:9" x14ac:dyDescent="0.3">
      <c r="H378" s="2">
        <v>7.54</v>
      </c>
      <c r="I378" s="3">
        <f t="shared" si="6"/>
        <v>8.8651858522891175E-2</v>
      </c>
    </row>
    <row r="379" spans="8:9" x14ac:dyDescent="0.3">
      <c r="H379" s="2">
        <v>7.56</v>
      </c>
      <c r="I379" s="3">
        <f t="shared" si="6"/>
        <v>8.8183421516754859E-2</v>
      </c>
    </row>
    <row r="380" spans="8:9" x14ac:dyDescent="0.3">
      <c r="H380" s="2">
        <v>7.58</v>
      </c>
      <c r="I380" s="3">
        <f t="shared" si="6"/>
        <v>8.7718687561350872E-2</v>
      </c>
    </row>
    <row r="381" spans="8:9" x14ac:dyDescent="0.3">
      <c r="H381" s="2">
        <v>7.6</v>
      </c>
      <c r="I381" s="3">
        <f t="shared" si="6"/>
        <v>8.7257617728531855E-2</v>
      </c>
    </row>
    <row r="382" spans="8:9" x14ac:dyDescent="0.3">
      <c r="H382" s="2">
        <v>7.62</v>
      </c>
      <c r="I382" s="3">
        <f t="shared" si="6"/>
        <v>8.6800173600347197E-2</v>
      </c>
    </row>
    <row r="383" spans="8:9" x14ac:dyDescent="0.3">
      <c r="H383" s="2">
        <v>7.64</v>
      </c>
      <c r="I383" s="3">
        <f t="shared" si="6"/>
        <v>8.6346317261040001E-2</v>
      </c>
    </row>
    <row r="384" spans="8:9" x14ac:dyDescent="0.3">
      <c r="H384" s="2">
        <v>7.66</v>
      </c>
      <c r="I384" s="3">
        <f t="shared" si="6"/>
        <v>8.5896011289190055E-2</v>
      </c>
    </row>
    <row r="385" spans="8:9" x14ac:dyDescent="0.3">
      <c r="H385" s="2">
        <v>7.68</v>
      </c>
      <c r="I385" s="3">
        <f t="shared" si="6"/>
        <v>8.544921875E-2</v>
      </c>
    </row>
    <row r="386" spans="8:9" x14ac:dyDescent="0.3">
      <c r="H386" s="2">
        <v>7.7</v>
      </c>
      <c r="I386" s="3">
        <f t="shared" ref="I386:I401" si="7">IF(AND(H386&gt;=0,H386&lt;=$B$22),$B$20*(0.4+0.6*(H386/$B$22)),IF(AND(H386&gt;=$B$22,H386&lt;=$B$23),$B$20,IF(AND(H386&gt;$B$23,H386&lt;$B$24),$B$21/H386,$B$21*$B$24/(H386^2))))</f>
        <v>8.500590318772136E-2</v>
      </c>
    </row>
    <row r="387" spans="8:9" x14ac:dyDescent="0.3">
      <c r="H387" s="2">
        <v>7.72</v>
      </c>
      <c r="I387" s="3">
        <f t="shared" si="7"/>
        <v>8.4566028618217937E-2</v>
      </c>
    </row>
    <row r="388" spans="8:9" x14ac:dyDescent="0.3">
      <c r="H388" s="2">
        <v>7.74</v>
      </c>
      <c r="I388" s="3">
        <f t="shared" si="7"/>
        <v>8.4129559521663358E-2</v>
      </c>
    </row>
    <row r="389" spans="8:9" x14ac:dyDescent="0.3">
      <c r="H389" s="2">
        <v>7.76</v>
      </c>
      <c r="I389" s="3">
        <f t="shared" si="7"/>
        <v>8.3696460835370398E-2</v>
      </c>
    </row>
    <row r="390" spans="8:9" x14ac:dyDescent="0.3">
      <c r="H390" s="2">
        <v>7.78</v>
      </c>
      <c r="I390" s="3">
        <f t="shared" si="7"/>
        <v>8.3266697946748958E-2</v>
      </c>
    </row>
    <row r="391" spans="8:9" x14ac:dyDescent="0.3">
      <c r="H391" s="2">
        <v>7.8</v>
      </c>
      <c r="I391" s="3">
        <f t="shared" si="7"/>
        <v>8.2840236686390539E-2</v>
      </c>
    </row>
    <row r="392" spans="8:9" x14ac:dyDescent="0.3">
      <c r="H392" s="2">
        <v>7.82</v>
      </c>
      <c r="I392" s="3">
        <f t="shared" si="7"/>
        <v>8.2417043321276015E-2</v>
      </c>
    </row>
    <row r="393" spans="8:9" x14ac:dyDescent="0.3">
      <c r="H393" s="2">
        <v>7.84</v>
      </c>
      <c r="I393" s="3">
        <f t="shared" si="7"/>
        <v>8.1997084548104962E-2</v>
      </c>
    </row>
    <row r="394" spans="8:9" x14ac:dyDescent="0.3">
      <c r="H394" s="2">
        <v>7.86</v>
      </c>
      <c r="I394" s="3">
        <f t="shared" si="7"/>
        <v>8.1580327486743195E-2</v>
      </c>
    </row>
    <row r="395" spans="8:9" x14ac:dyDescent="0.3">
      <c r="H395" s="2">
        <v>7.88</v>
      </c>
      <c r="I395" s="3">
        <f t="shared" si="7"/>
        <v>8.1166739673787014E-2</v>
      </c>
    </row>
    <row r="396" spans="8:9" x14ac:dyDescent="0.3">
      <c r="H396" s="2">
        <v>7.9</v>
      </c>
      <c r="I396" s="3">
        <f t="shared" si="7"/>
        <v>8.0756289056240979E-2</v>
      </c>
    </row>
    <row r="397" spans="8:9" x14ac:dyDescent="0.3">
      <c r="H397" s="2">
        <v>7.92</v>
      </c>
      <c r="I397" s="3">
        <f t="shared" si="7"/>
        <v>8.0348943985307619E-2</v>
      </c>
    </row>
    <row r="398" spans="8:9" x14ac:dyDescent="0.3">
      <c r="H398" s="2">
        <v>7.94</v>
      </c>
      <c r="I398" s="3">
        <f t="shared" si="7"/>
        <v>7.9944673210286213E-2</v>
      </c>
    </row>
    <row r="399" spans="8:9" x14ac:dyDescent="0.3">
      <c r="H399" s="2">
        <v>7.96</v>
      </c>
      <c r="I399" s="3">
        <f t="shared" si="7"/>
        <v>7.9543445872578972E-2</v>
      </c>
    </row>
    <row r="400" spans="8:9" x14ac:dyDescent="0.3">
      <c r="H400" s="2">
        <v>7.98</v>
      </c>
      <c r="I400" s="3">
        <f t="shared" si="7"/>
        <v>7.9145231499802127E-2</v>
      </c>
    </row>
    <row r="401" spans="8:9" x14ac:dyDescent="0.3">
      <c r="H401" s="2">
        <v>8</v>
      </c>
      <c r="I401" s="3">
        <f t="shared" si="7"/>
        <v>7.8750000000000001E-2</v>
      </c>
    </row>
    <row r="402" spans="8:9" x14ac:dyDescent="0.3">
      <c r="I402" s="3"/>
    </row>
    <row r="403" spans="8:9" x14ac:dyDescent="0.3">
      <c r="I403" s="3"/>
    </row>
    <row r="404" spans="8:9" x14ac:dyDescent="0.3">
      <c r="I404" s="3"/>
    </row>
    <row r="405" spans="8:9" x14ac:dyDescent="0.3">
      <c r="I405" s="3"/>
    </row>
  </sheetData>
  <mergeCells count="1">
    <mergeCell ref="E1:E6"/>
  </mergeCells>
  <dataValidations count="5">
    <dataValidation type="list" allowBlank="1" showInputMessage="1" showErrorMessage="1" sqref="B1" xr:uid="{B7F511CC-CA45-4235-BD74-6B9EE0F1B2C4}">
      <formula1>"تبریز,ارومیه,اردبیل,رشت,زنجان,قزوین,تهران,قم,همدان,سنندج,ساری,اراک,اصفهان,خرم آباد,کرمانشاه,بجنورد,گرگان,سمنان,مشهد,بیرجند,شهرکرد,اهواز,یاسوج,شیراز,بوشهر,زاهدان,یزد,کرمان,بندرعباس,ایلام"</formula1>
    </dataValidation>
    <dataValidation type="list" allowBlank="1" showInputMessage="1" showErrorMessage="1" sqref="B2" xr:uid="{CA2888E2-2AE0-4A67-8C9B-F03C62CDBBB6}">
      <formula1>"I,II,III,IV,V,VI"</formula1>
    </dataValidation>
    <dataValidation type="list" allowBlank="1" showInputMessage="1" showErrorMessage="1" sqref="B7" xr:uid="{2A572E82-8367-4C18-878D-98F9BF21F2DC}">
      <formula1>"خیلی زیاد,زیاد,متوسط,کم"</formula1>
    </dataValidation>
    <dataValidation type="list" allowBlank="1" showInputMessage="1" showErrorMessage="1" sqref="B4 B9" xr:uid="{1839F6BA-F859-4579-8EDF-108FE15923D5}">
      <formula1>"بله,خیر"</formula1>
    </dataValidation>
    <dataValidation type="list" allowBlank="1" showInputMessage="1" showErrorMessage="1" sqref="B5" xr:uid="{58FFDA8C-0D6F-453F-9A7B-4402AC779A3D}">
      <formula1>"قاب های خمشی فولادی و مختلط,قاب های خمشی بتن آرمه,قاب های مهاربندی شده,سایر سیستم ها,کنسولی متعارف,کنسولی غیرمتعارف"</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3706-07FC-4ECC-A375-E0A21934FD4D}">
  <dimension ref="A1:C31"/>
  <sheetViews>
    <sheetView workbookViewId="0">
      <selection activeCell="H13" sqref="H13"/>
    </sheetView>
  </sheetViews>
  <sheetFormatPr defaultRowHeight="21.6" x14ac:dyDescent="0.3"/>
  <cols>
    <col min="1" max="1" width="12.109375" style="2" customWidth="1"/>
    <col min="2" max="16384" width="8.88671875" style="2"/>
  </cols>
  <sheetData>
    <row r="1" spans="1:3" x14ac:dyDescent="0.3">
      <c r="A1" s="2" t="s">
        <v>2</v>
      </c>
      <c r="B1" s="1" t="s">
        <v>8</v>
      </c>
      <c r="C1" s="1" t="s">
        <v>9</v>
      </c>
    </row>
    <row r="2" spans="1:3" x14ac:dyDescent="0.3">
      <c r="A2" s="2" t="s">
        <v>10</v>
      </c>
      <c r="B2" s="2">
        <v>1.1499999999999999</v>
      </c>
      <c r="C2" s="2">
        <v>0.55000000000000004</v>
      </c>
    </row>
    <row r="3" spans="1:3" x14ac:dyDescent="0.3">
      <c r="A3" s="2" t="s">
        <v>11</v>
      </c>
      <c r="B3" s="2">
        <v>1.4</v>
      </c>
      <c r="C3" s="2">
        <v>0.6</v>
      </c>
    </row>
    <row r="4" spans="1:3" x14ac:dyDescent="0.3">
      <c r="A4" s="2" t="s">
        <v>12</v>
      </c>
      <c r="B4" s="2">
        <v>1.25</v>
      </c>
      <c r="C4" s="2">
        <v>0.55000000000000004</v>
      </c>
    </row>
    <row r="5" spans="1:3" x14ac:dyDescent="0.3">
      <c r="A5" s="2" t="s">
        <v>13</v>
      </c>
      <c r="B5" s="2">
        <v>1.1499999999999999</v>
      </c>
      <c r="C5" s="2">
        <v>0.55000000000000004</v>
      </c>
    </row>
    <row r="6" spans="1:3" x14ac:dyDescent="0.3">
      <c r="A6" s="2" t="s">
        <v>14</v>
      </c>
      <c r="B6" s="2">
        <v>1.3</v>
      </c>
      <c r="C6" s="2">
        <v>0.6</v>
      </c>
    </row>
    <row r="7" spans="1:3" x14ac:dyDescent="0.3">
      <c r="A7" s="2" t="s">
        <v>15</v>
      </c>
      <c r="B7" s="2">
        <v>1.1000000000000001</v>
      </c>
      <c r="C7" s="2">
        <v>0.55000000000000004</v>
      </c>
    </row>
    <row r="8" spans="1:3" x14ac:dyDescent="0.3">
      <c r="A8" s="2" t="s">
        <v>16</v>
      </c>
      <c r="B8" s="2">
        <v>1.3</v>
      </c>
      <c r="C8" s="2">
        <v>0.55000000000000004</v>
      </c>
    </row>
    <row r="9" spans="1:3" x14ac:dyDescent="0.3">
      <c r="A9" s="2" t="s">
        <v>17</v>
      </c>
      <c r="B9" s="2">
        <v>1.25</v>
      </c>
      <c r="C9" s="2">
        <v>0.6</v>
      </c>
    </row>
    <row r="10" spans="1:3" x14ac:dyDescent="0.3">
      <c r="A10" s="2" t="s">
        <v>1</v>
      </c>
      <c r="B10" s="2">
        <v>1.4</v>
      </c>
      <c r="C10" s="2">
        <v>0.6</v>
      </c>
    </row>
    <row r="11" spans="1:3" x14ac:dyDescent="0.3">
      <c r="A11" s="2" t="s">
        <v>18</v>
      </c>
      <c r="B11" s="2">
        <v>1.05</v>
      </c>
      <c r="C11" s="2">
        <v>0.55000000000000004</v>
      </c>
    </row>
    <row r="12" spans="1:3" x14ac:dyDescent="0.3">
      <c r="A12" s="2" t="s">
        <v>0</v>
      </c>
      <c r="B12" s="2">
        <v>1.4</v>
      </c>
      <c r="C12" s="2">
        <v>0.6</v>
      </c>
    </row>
    <row r="13" spans="1:3" x14ac:dyDescent="0.3">
      <c r="A13" s="2" t="s">
        <v>19</v>
      </c>
      <c r="B13" s="2">
        <v>1.05</v>
      </c>
      <c r="C13" s="2">
        <v>0.5</v>
      </c>
    </row>
    <row r="14" spans="1:3" x14ac:dyDescent="0.3">
      <c r="A14" s="2" t="s">
        <v>20</v>
      </c>
      <c r="B14" s="2">
        <v>1.25</v>
      </c>
      <c r="C14" s="2">
        <v>0.52500000000000002</v>
      </c>
    </row>
    <row r="15" spans="1:3" x14ac:dyDescent="0.3">
      <c r="A15" s="2" t="s">
        <v>21</v>
      </c>
      <c r="B15" s="2">
        <v>1.05</v>
      </c>
      <c r="C15" s="2">
        <v>0.5</v>
      </c>
    </row>
    <row r="16" spans="1:3" x14ac:dyDescent="0.3">
      <c r="A16" s="2" t="s">
        <v>22</v>
      </c>
      <c r="B16" s="2">
        <v>1.2</v>
      </c>
      <c r="C16" s="2">
        <v>0.52500000000000002</v>
      </c>
    </row>
    <row r="17" spans="1:3" x14ac:dyDescent="0.3">
      <c r="A17" s="2" t="s">
        <v>23</v>
      </c>
      <c r="B17" s="2">
        <v>1.25</v>
      </c>
      <c r="C17" s="2">
        <v>0.55000000000000004</v>
      </c>
    </row>
    <row r="18" spans="1:3" x14ac:dyDescent="0.3">
      <c r="A18" s="2" t="s">
        <v>24</v>
      </c>
      <c r="B18" s="2">
        <v>1.35</v>
      </c>
      <c r="C18" s="2">
        <v>0.55000000000000004</v>
      </c>
    </row>
    <row r="19" spans="1:3" x14ac:dyDescent="0.3">
      <c r="A19" s="2" t="s">
        <v>25</v>
      </c>
      <c r="B19" s="2">
        <v>1.35</v>
      </c>
      <c r="C19" s="2">
        <v>0.6</v>
      </c>
    </row>
    <row r="20" spans="1:3" x14ac:dyDescent="0.3">
      <c r="A20" s="2" t="s">
        <v>26</v>
      </c>
      <c r="B20" s="2">
        <v>1.35</v>
      </c>
      <c r="C20" s="2">
        <v>0.6</v>
      </c>
    </row>
    <row r="21" spans="1:3" x14ac:dyDescent="0.3">
      <c r="A21" s="2" t="s">
        <v>27</v>
      </c>
      <c r="B21" s="2">
        <v>1.35</v>
      </c>
      <c r="C21" s="2">
        <v>0.6</v>
      </c>
    </row>
    <row r="22" spans="1:3" x14ac:dyDescent="0.3">
      <c r="A22" s="2" t="s">
        <v>28</v>
      </c>
      <c r="B22" s="2">
        <v>1.25</v>
      </c>
      <c r="C22" s="2">
        <v>0.55000000000000004</v>
      </c>
    </row>
    <row r="23" spans="1:3" x14ac:dyDescent="0.3">
      <c r="A23" s="2" t="s">
        <v>29</v>
      </c>
      <c r="B23" s="2">
        <v>1.3</v>
      </c>
      <c r="C23" s="2">
        <v>0.55000000000000004</v>
      </c>
    </row>
    <row r="24" spans="1:3" x14ac:dyDescent="0.3">
      <c r="A24" s="2" t="s">
        <v>30</v>
      </c>
      <c r="B24" s="2">
        <v>1.4</v>
      </c>
      <c r="C24" s="2">
        <v>0.6</v>
      </c>
    </row>
    <row r="25" spans="1:3" x14ac:dyDescent="0.3">
      <c r="A25" s="2" t="s">
        <v>31</v>
      </c>
      <c r="B25" s="2">
        <v>1.4</v>
      </c>
      <c r="C25" s="2">
        <v>0.6</v>
      </c>
    </row>
    <row r="26" spans="1:3" x14ac:dyDescent="0.3">
      <c r="A26" s="2" t="s">
        <v>32</v>
      </c>
      <c r="B26" s="2">
        <v>1.1499999999999999</v>
      </c>
      <c r="C26" s="2">
        <v>0.5</v>
      </c>
    </row>
    <row r="27" spans="1:3" x14ac:dyDescent="0.3">
      <c r="A27" s="2" t="s">
        <v>33</v>
      </c>
      <c r="B27" s="2">
        <v>1.1499999999999999</v>
      </c>
      <c r="C27" s="2">
        <v>0.5</v>
      </c>
    </row>
    <row r="28" spans="1:3" x14ac:dyDescent="0.3">
      <c r="A28" s="2" t="s">
        <v>34</v>
      </c>
      <c r="B28" s="2">
        <v>1</v>
      </c>
      <c r="C28" s="2">
        <v>0.46</v>
      </c>
    </row>
    <row r="29" spans="1:3" x14ac:dyDescent="0.3">
      <c r="A29" s="2" t="s">
        <v>35</v>
      </c>
      <c r="B29" s="2">
        <v>1.3</v>
      </c>
      <c r="C29" s="2">
        <v>0.55000000000000004</v>
      </c>
    </row>
    <row r="30" spans="1:3" x14ac:dyDescent="0.3">
      <c r="A30" s="2" t="s">
        <v>36</v>
      </c>
      <c r="B30" s="2">
        <v>1.35</v>
      </c>
      <c r="C30" s="2">
        <v>0.6</v>
      </c>
    </row>
    <row r="31" spans="1:3" x14ac:dyDescent="0.3">
      <c r="A31" s="2" t="s">
        <v>37</v>
      </c>
      <c r="B31" s="2">
        <v>1.35</v>
      </c>
      <c r="C31" s="2">
        <v>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Earthquake</vt:lpstr>
      <vt:lpstr>Ss-S1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dc:creator>
  <cp:lastModifiedBy>Abdi</cp:lastModifiedBy>
  <dcterms:created xsi:type="dcterms:W3CDTF">2015-06-05T18:17:20Z</dcterms:created>
  <dcterms:modified xsi:type="dcterms:W3CDTF">2025-11-23T17:03:47Z</dcterms:modified>
</cp:coreProperties>
</file>